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Definiti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<sst xmlns="http://schemas.openxmlformats.org/spreadsheetml/2006/main" count="273" uniqueCount="115">
  <si>
    <t>COIMBRA GYM FEST 2026</t>
  </si>
  <si>
    <t>Coimbra (POR), 3rd - 5th July 2026</t>
  </si>
  <si>
    <t>Individual and Team International Competition
Trampoline, Tumbling and Double Mini-Trampoline</t>
  </si>
  <si>
    <t>Form to be sent to:</t>
  </si>
  <si>
    <t>Local Organizing Committee</t>
  </si>
  <si>
    <t>Bank Details</t>
  </si>
  <si>
    <t>Associação Académica de Coimbra - Secção de Ginástica
Contact Person: Jorge Abrantes
Mobile: (+351) 918 733 044</t>
  </si>
  <si>
    <t>Account Name: AAC - Secção Ginástica
Bank Name: Santander Totta
Agency Name: Coimbra Polo I
IBAN: PT50 0018 0003 53098810020 74
Swift Code: TOTAPTPL
Reference: CGF26 + Delegation Name</t>
  </si>
  <si>
    <t>trampoline@coimbragymfest.org</t>
  </si>
  <si>
    <t>http://coimbragymfest.org/en/home/</t>
  </si>
  <si>
    <t>Deadline: 29th April 2026</t>
  </si>
  <si>
    <t>DEFINITIVE REGISTRATION FORM</t>
  </si>
  <si>
    <t>Delegation name:</t>
  </si>
  <si>
    <t>Contact Person:</t>
  </si>
  <si>
    <t>Address:</t>
  </si>
  <si>
    <t>e-mail:</t>
  </si>
  <si>
    <t>NIF / VAT NUMBER:</t>
  </si>
  <si>
    <t>Telephone:</t>
  </si>
  <si>
    <t>Post Code:</t>
  </si>
  <si>
    <t>Country:</t>
  </si>
  <si>
    <t>Age Group</t>
  </si>
  <si>
    <t>Gender</t>
  </si>
  <si>
    <t>Only TRA</t>
  </si>
  <si>
    <t>Only DMT</t>
  </si>
  <si>
    <t>Only TUM</t>
  </si>
  <si>
    <t>TRA + DMT</t>
  </si>
  <si>
    <t>DMT + TUM</t>
  </si>
  <si>
    <t>TRA + DMT + TUM</t>
  </si>
  <si>
    <r>
      <rPr>
        <b/>
        <sz val="11"/>
        <color theme="1"/>
        <rFont val="Calibri"/>
        <charset val="134"/>
      </rPr>
      <t>U12</t>
    </r>
    <r>
      <rPr>
        <sz val="11"/>
        <color theme="1"/>
        <rFont val="Calibri"/>
        <charset val="134"/>
      </rPr>
      <t xml:space="preserve">
(born in 2014 and after)</t>
    </r>
  </si>
  <si>
    <t>Male</t>
  </si>
  <si>
    <t>Female</t>
  </si>
  <si>
    <r>
      <rPr>
        <b/>
        <sz val="11"/>
        <color theme="1"/>
        <rFont val="Calibri"/>
        <charset val="134"/>
      </rPr>
      <t>13-14</t>
    </r>
    <r>
      <rPr>
        <sz val="11"/>
        <color theme="1"/>
        <rFont val="Calibri"/>
        <charset val="134"/>
      </rPr>
      <t xml:space="preserve">
(born in 2012 or 2013)</t>
    </r>
  </si>
  <si>
    <r>
      <rPr>
        <b/>
        <sz val="11"/>
        <color theme="1"/>
        <rFont val="Calibri"/>
        <charset val="134"/>
      </rPr>
      <t>15-16</t>
    </r>
    <r>
      <rPr>
        <sz val="11"/>
        <color theme="1"/>
        <rFont val="Calibri"/>
        <charset val="134"/>
      </rPr>
      <t xml:space="preserve">
(born in 2010 or 2011)</t>
    </r>
  </si>
  <si>
    <r>
      <rPr>
        <b/>
        <sz val="11"/>
        <color theme="1"/>
        <rFont val="Calibri"/>
        <charset val="134"/>
      </rPr>
      <t>17+</t>
    </r>
    <r>
      <rPr>
        <sz val="11"/>
        <color theme="1"/>
        <rFont val="Calibri"/>
        <charset val="134"/>
      </rPr>
      <t xml:space="preserve">
(born in 2009 and before)</t>
    </r>
  </si>
  <si>
    <t>TOTAL (Gymnasts)</t>
  </si>
  <si>
    <t>FEE</t>
  </si>
  <si>
    <t>TOTAL (Euros)</t>
  </si>
  <si>
    <t>Delegation</t>
  </si>
  <si>
    <t>Number</t>
  </si>
  <si>
    <t xml:space="preserve">Each participating delegation is obliged to bring 1 (one) judge, with FIG judges brevet, for every 8 competitors (2-8 = 1 Judge, 9-16 = 2 Judges, 17-24 = 3 Judges, 25 or more = 4 Judges).
The delegations that do not comply by the established rules relating to the availability of judges will be penalized with the payment of 300€ (three hundred euros) for each missing judge.
</t>
  </si>
  <si>
    <t>Coaches</t>
  </si>
  <si>
    <t>FIG Judges</t>
  </si>
  <si>
    <t>National Judges</t>
  </si>
  <si>
    <t>Officials</t>
  </si>
  <si>
    <t>Other</t>
  </si>
  <si>
    <t>TOTAL</t>
  </si>
  <si>
    <t>TOTAL DELEGATION</t>
  </si>
  <si>
    <t>Missing Judges
(300€/each)</t>
  </si>
  <si>
    <r>
      <rPr>
        <b/>
        <sz val="14"/>
        <color theme="0"/>
        <rFont val="Calibri"/>
        <charset val="134"/>
      </rPr>
      <t xml:space="preserve">FULL PACK
</t>
    </r>
    <r>
      <rPr>
        <sz val="11"/>
        <color theme="0"/>
        <rFont val="Calibri"/>
        <charset val="134"/>
      </rPr>
      <t>(Accommodation, Breakfast, Lunch, Dinner, Banquet and Final Party, Transfer from Porto International Airport (OPO) to Hotel/Sports Hall and back, Daily transportation from Hotel to Sports Hall and back)</t>
    </r>
  </si>
  <si>
    <r>
      <rPr>
        <b/>
        <sz val="11"/>
        <color theme="1"/>
        <rFont val="Calibri"/>
        <charset val="134"/>
      </rPr>
      <t>4* Hotel
Vila Galé</t>
    </r>
    <r>
      <rPr>
        <sz val="11"/>
        <color theme="1"/>
        <rFont val="Calibri"/>
        <charset val="134"/>
      </rPr>
      <t xml:space="preserve">
(not the # of rooms, but the
</t>
    </r>
    <r>
      <rPr>
        <b/>
        <u/>
        <sz val="11"/>
        <color theme="1"/>
        <rFont val="Calibri"/>
        <charset val="134"/>
      </rPr>
      <t># of persons</t>
    </r>
    <r>
      <rPr>
        <sz val="11"/>
        <color theme="1"/>
        <rFont val="Calibri"/>
        <charset val="134"/>
      </rPr>
      <t>)</t>
    </r>
  </si>
  <si>
    <t>night</t>
  </si>
  <si>
    <t>29/Jun-30/Jul</t>
  </si>
  <si>
    <t>30/Jun-1/Jul</t>
  </si>
  <si>
    <t>1/Jul-2/Jul</t>
  </si>
  <si>
    <t>2/Jul-3/Jul</t>
  </si>
  <si>
    <t>3/Jul-4/Jul</t>
  </si>
  <si>
    <t>4/Jul-5/Jul</t>
  </si>
  <si>
    <t>5/Jul-6/Jul</t>
  </si>
  <si>
    <t>Partial</t>
  </si>
  <si>
    <t>SINGLE - 220€/pax</t>
  </si>
  <si>
    <t>DOUBLE - 185€/pax</t>
  </si>
  <si>
    <t>TRIPLE - 170€/pax</t>
  </si>
  <si>
    <r>
      <rPr>
        <b/>
        <sz val="11"/>
        <color theme="1"/>
        <rFont val="Calibri"/>
        <charset val="134"/>
      </rPr>
      <t>4* NH Coimbra
Dona Inês</t>
    </r>
    <r>
      <rPr>
        <sz val="11"/>
        <color theme="1"/>
        <rFont val="Calibri"/>
        <charset val="134"/>
      </rPr>
      <t xml:space="preserve">
(not the # of rooms, but the
</t>
    </r>
    <r>
      <rPr>
        <b/>
        <u/>
        <sz val="11"/>
        <color theme="1"/>
        <rFont val="Calibri"/>
        <charset val="134"/>
      </rPr>
      <t># of persons</t>
    </r>
    <r>
      <rPr>
        <sz val="11"/>
        <color theme="1"/>
        <rFont val="Calibri"/>
        <charset val="134"/>
      </rPr>
      <t>)</t>
    </r>
  </si>
  <si>
    <t>SINGLE - 210€/pax</t>
  </si>
  <si>
    <t>DOUBLE - 180€/pax</t>
  </si>
  <si>
    <t>TRIPLE - 165€/pax</t>
  </si>
  <si>
    <r>
      <rPr>
        <b/>
        <sz val="11"/>
        <rFont val="Calibri"/>
        <charset val="134"/>
        <scheme val="minor"/>
      </rPr>
      <t xml:space="preserve">3*
River Suites
</t>
    </r>
    <r>
      <rPr>
        <sz val="11"/>
        <rFont val="Calibri"/>
        <charset val="134"/>
        <scheme val="minor"/>
      </rPr>
      <t>(not the # of rooms, but the</t>
    </r>
    <r>
      <rPr>
        <b/>
        <sz val="11"/>
        <rFont val="Calibri"/>
        <charset val="134"/>
        <scheme val="minor"/>
      </rPr>
      <t xml:space="preserve">
# of persons)</t>
    </r>
  </si>
  <si>
    <t>SINGLE - 190€/pax</t>
  </si>
  <si>
    <t>DOUBLE - 165€/pax</t>
  </si>
  <si>
    <t>TRIPLE - 145€/pax</t>
  </si>
  <si>
    <r>
      <rPr>
        <b/>
        <sz val="11"/>
        <rFont val="Calibri"/>
        <charset val="134"/>
        <scheme val="minor"/>
      </rPr>
      <t>3* Hotel
D. Luís</t>
    </r>
    <r>
      <rPr>
        <sz val="11"/>
        <rFont val="Calibri"/>
        <charset val="134"/>
        <scheme val="minor"/>
      </rPr>
      <t xml:space="preserve">
(not the # of rooms, but the
</t>
    </r>
    <r>
      <rPr>
        <b/>
        <u/>
        <sz val="11"/>
        <rFont val="Calibri"/>
        <charset val="134"/>
        <scheme val="minor"/>
      </rPr>
      <t># of persons</t>
    </r>
    <r>
      <rPr>
        <b/>
        <sz val="11"/>
        <rFont val="Calibri"/>
        <charset val="134"/>
        <scheme val="minor"/>
      </rPr>
      <t>)</t>
    </r>
  </si>
  <si>
    <t>SINGLE - 185€/pax</t>
  </si>
  <si>
    <t>DOUBLE - 160€/pax</t>
  </si>
  <si>
    <t>TRIPLE - 135€/pax</t>
  </si>
  <si>
    <r>
      <rPr>
        <b/>
        <sz val="11"/>
        <rFont val="Calibri"/>
        <charset val="134"/>
        <scheme val="minor"/>
      </rPr>
      <t>2* Ibis
Coimbra Centro</t>
    </r>
    <r>
      <rPr>
        <sz val="11"/>
        <rFont val="Calibri"/>
        <charset val="134"/>
        <scheme val="minor"/>
      </rPr>
      <t xml:space="preserve">
(not the # of rooms, but the
</t>
    </r>
    <r>
      <rPr>
        <b/>
        <sz val="11"/>
        <rFont val="Calibri"/>
        <charset val="134"/>
        <scheme val="minor"/>
      </rPr>
      <t># of persons)</t>
    </r>
  </si>
  <si>
    <t>SINGLE - 175€/pax</t>
  </si>
  <si>
    <r>
      <rPr>
        <b/>
        <sz val="11"/>
        <rFont val="Calibri"/>
        <charset val="134"/>
        <scheme val="minor"/>
      </rPr>
      <t>2* Hotel
Vitória</t>
    </r>
    <r>
      <rPr>
        <sz val="11"/>
        <rFont val="Calibri"/>
        <charset val="134"/>
        <scheme val="minor"/>
      </rPr>
      <t xml:space="preserve">
(not the # of rooms, but the
</t>
    </r>
    <r>
      <rPr>
        <b/>
        <sz val="11"/>
        <rFont val="Calibri"/>
        <charset val="134"/>
        <scheme val="minor"/>
      </rPr>
      <t># of persons)</t>
    </r>
  </si>
  <si>
    <t>SINGLE - 170€/pax</t>
  </si>
  <si>
    <t>DOUBLE - 155€/pax</t>
  </si>
  <si>
    <t>TRIPLE - 130€/pax</t>
  </si>
  <si>
    <t>SEPARATELY PURCHASE ITEMS</t>
  </si>
  <si>
    <t>ACCOMMODATION &amp; BREAKFAST</t>
  </si>
  <si>
    <t>SINGLE - 195€/pax</t>
  </si>
  <si>
    <t>TRIPLE - 140€/pax</t>
  </si>
  <si>
    <t>SINGLE - 165€/pax</t>
  </si>
  <si>
    <t>DOUBLE - 140€/pax</t>
  </si>
  <si>
    <t>TRIPLE - 120€/pax</t>
  </si>
  <si>
    <t>SINGLE - 160€/pax</t>
  </si>
  <si>
    <t>DOUBLE - 135€/pax</t>
  </si>
  <si>
    <t>TRIPLE - 110€/pax</t>
  </si>
  <si>
    <t>SINGLE - 150€/pax</t>
  </si>
  <si>
    <t>SINGLE - 145€/pax</t>
  </si>
  <si>
    <t>DOUBLE - 130€/pax</t>
  </si>
  <si>
    <t>TRIPLE - 105€/pax</t>
  </si>
  <si>
    <t>MEALS</t>
  </si>
  <si>
    <t>LUNCH - 12€/each</t>
  </si>
  <si>
    <t>DINNER - 12€/each</t>
  </si>
  <si>
    <t>BANQUET - 50€/each</t>
  </si>
  <si>
    <t>TRANSPORT (Porto - Coimbra)</t>
  </si>
  <si>
    <t>Urban transport</t>
  </si>
  <si>
    <t>Persons</t>
  </si>
  <si>
    <t>Days</t>
  </si>
  <si>
    <t>Porto - Coimbra - 30€/each</t>
  </si>
  <si>
    <t>6€/each/day</t>
  </si>
  <si>
    <t>Coimbra - Porto - 30€/each</t>
  </si>
  <si>
    <t>ITEMS</t>
  </si>
  <si>
    <t>FULL PACK</t>
  </si>
  <si>
    <t>PAYMENT UNTIL 29th APRIL</t>
  </si>
  <si>
    <t>ITEMS 50%</t>
  </si>
  <si>
    <t>ENTRY FEE</t>
  </si>
  <si>
    <t>PAYMENT UNTIL 27th MAY</t>
  </si>
  <si>
    <t>MISSING JUDGE</t>
  </si>
  <si>
    <t>Place and date</t>
  </si>
  <si>
    <t>Seal</t>
  </si>
  <si>
    <t>authorised signature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</si>
</sst>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#.##000_ ;_ * \-#,###.##000_ ;_ * &quot;-&quot;??_ ;_ @_ "/>
    <numFmt numFmtId="177" formatCode="_(\$* #,###.##000_);_(\$* \(#,###.##000\);_(\$* &quot;-&quot;??_);_(@_)"/>
    <numFmt numFmtId="178" formatCode="_ * #.##0_ ;_ * \-#.##0_ ;_ * &quot;-&quot;_ ;_ @_ "/>
    <numFmt numFmtId="179" formatCode="_(\$* #.##0_);_(\$* \(#.##0\);_(\$* &quot;-&quot;_);_(@_)"/>
    <numFmt numFmtId="180" formatCode="_-* #,##0.00\ &quot;€&quot;_-;\-* #,##0.00\ &quot;€&quot;_-;_-* &quot;-&quot;??\ &quot;€&quot;_-;_-@"/>
  </numFmts>
  <fonts count="40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6"/>
      <color theme="1"/>
      <name val="Calibri"/>
      <charset val="134"/>
    </font>
    <font>
      <sz val="14"/>
      <color theme="1"/>
      <name val="Calibri"/>
      <charset val="134"/>
    </font>
    <font>
      <b/>
      <sz val="11"/>
      <color theme="1"/>
      <name val="Calibri"/>
      <charset val="134"/>
    </font>
    <font>
      <b/>
      <sz val="14"/>
      <color theme="1"/>
      <name val="Calibri"/>
      <charset val="134"/>
    </font>
    <font>
      <i/>
      <sz val="14"/>
      <color theme="1"/>
      <name val="Calibri"/>
      <charset val="134"/>
    </font>
    <font>
      <sz val="11"/>
      <name val="Calibri"/>
      <charset val="134"/>
      <scheme val="minor"/>
    </font>
    <font>
      <u/>
      <sz val="11"/>
      <color theme="10"/>
      <name val="Calibri"/>
      <charset val="134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4"/>
      <color theme="0"/>
      <name val="Calibri"/>
      <charset val="134"/>
    </font>
    <font>
      <b/>
      <sz val="11"/>
      <name val="Calibri"/>
      <charset val="134"/>
      <scheme val="minor"/>
    </font>
    <font>
      <sz val="10"/>
      <color theme="1"/>
      <name val="Calibri"/>
      <charset val="134"/>
    </font>
    <font>
      <b/>
      <sz val="11"/>
      <color theme="1"/>
      <name val="Calibri"/>
      <charset val="134"/>
      <scheme val="minor"/>
    </font>
    <font>
      <sz val="9"/>
      <color theme="1"/>
      <name val="Calibri"/>
      <charset val="134"/>
    </font>
    <font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11"/>
      <name val="Calibri"/>
      <charset val="134"/>
      <scheme val="minor"/>
    </font>
    <font>
      <b/>
      <u/>
      <sz val="11"/>
      <color theme="1"/>
      <name val="Calibri"/>
      <charset val="134"/>
    </font>
    <font>
      <sz val="11"/>
      <color theme="0"/>
      <name val="Calibri"/>
      <charset val="134"/>
    </font>
  </fonts>
  <fills count="4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FF00"/>
        <bgColor rgb="FF00FF00"/>
      </patternFill>
    </fill>
    <fill>
      <patternFill patternType="solid">
        <fgColor rgb="FFFEF2CB"/>
        <bgColor rgb="FFFEF2CB"/>
      </patternFill>
    </fill>
    <fill>
      <patternFill patternType="solid">
        <fgColor rgb="FF0070C0"/>
        <bgColor rgb="FFD8D8D8"/>
      </patternFill>
    </fill>
    <fill>
      <patternFill patternType="solid">
        <fgColor theme="0" tint="-0.149998474074526"/>
        <bgColor rgb="FFD8D8D8"/>
      </patternFill>
    </fill>
    <fill>
      <patternFill patternType="solid">
        <fgColor theme="0" tint="-0.149998474074526"/>
        <bgColor rgb="FFFEF2CB"/>
      </patternFill>
    </fill>
    <fill>
      <patternFill patternType="solid">
        <fgColor rgb="FF92D050"/>
        <bgColor rgb="FFD8D8D8"/>
      </patternFill>
    </fill>
    <fill>
      <patternFill patternType="solid">
        <fgColor rgb="FFFEF2CB"/>
        <bgColor rgb="FFD8D8D8"/>
      </patternFill>
    </fill>
    <fill>
      <patternFill patternType="solid">
        <fgColor rgb="FFD8D8D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4" borderId="8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1" applyNumberFormat="0" applyFill="0" applyAlignment="0" applyProtection="0">
      <alignment vertical="center"/>
    </xf>
    <xf numFmtId="0" fontId="24" fillId="0" borderId="81" applyNumberFormat="0" applyFill="0" applyAlignment="0" applyProtection="0">
      <alignment vertical="center"/>
    </xf>
    <xf numFmtId="0" fontId="25" fillId="0" borderId="8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5" borderId="83" applyNumberFormat="0" applyAlignment="0" applyProtection="0">
      <alignment vertical="center"/>
    </xf>
    <xf numFmtId="0" fontId="27" fillId="16" borderId="84" applyNumberFormat="0" applyAlignment="0" applyProtection="0">
      <alignment vertical="center"/>
    </xf>
    <xf numFmtId="0" fontId="28" fillId="16" borderId="83" applyNumberFormat="0" applyAlignment="0" applyProtection="0">
      <alignment vertical="center"/>
    </xf>
    <xf numFmtId="0" fontId="29" fillId="17" borderId="85" applyNumberFormat="0" applyAlignment="0" applyProtection="0">
      <alignment vertical="center"/>
    </xf>
    <xf numFmtId="0" fontId="30" fillId="0" borderId="86" applyNumberFormat="0" applyFill="0" applyAlignment="0" applyProtection="0">
      <alignment vertical="center"/>
    </xf>
    <xf numFmtId="0" fontId="31" fillId="0" borderId="87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</cellStyleXfs>
  <cellXfs count="185">
    <xf numFmtId="0" fontId="0" fillId="0" borderId="0" xfId="0" applyFont="1" applyAlignment="1"/>
    <xf numFmtId="0" fontId="0" fillId="0" borderId="0" xfId="0" applyFont="1" applyAlignment="1" applyProtection="1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2" xfId="0" applyFont="1" applyBorder="1" applyProtection="1"/>
    <xf numFmtId="0" fontId="6" fillId="2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Protection="1"/>
    <xf numFmtId="0" fontId="1" fillId="0" borderId="4" xfId="0" applyFont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7" fillId="0" borderId="7" xfId="0" applyFont="1" applyBorder="1" applyProtection="1"/>
    <xf numFmtId="0" fontId="4" fillId="3" borderId="1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right" vertical="center"/>
    </xf>
    <xf numFmtId="0" fontId="9" fillId="4" borderId="1" xfId="0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1" fillId="2" borderId="10" xfId="0" applyFont="1" applyFill="1" applyBorder="1" applyAlignment="1" applyProtection="1">
      <alignment horizontal="right" vertical="center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left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7" fillId="0" borderId="9" xfId="0" applyFont="1" applyBorder="1" applyProtection="1"/>
    <xf numFmtId="0" fontId="1" fillId="2" borderId="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 wrapText="1"/>
    </xf>
    <xf numFmtId="0" fontId="7" fillId="0" borderId="11" xfId="0" applyFont="1" applyBorder="1" applyProtection="1"/>
    <xf numFmtId="49" fontId="1" fillId="3" borderId="12" xfId="0" applyNumberFormat="1" applyFont="1" applyFill="1" applyBorder="1" applyAlignment="1" applyProtection="1">
      <alignment horizontal="center" vertical="center" wrapText="1"/>
    </xf>
    <xf numFmtId="1" fontId="1" fillId="4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13" xfId="0" applyFont="1" applyBorder="1" applyProtection="1"/>
    <xf numFmtId="0" fontId="7" fillId="0" borderId="14" xfId="0" applyFont="1" applyBorder="1" applyProtection="1"/>
    <xf numFmtId="49" fontId="1" fillId="3" borderId="14" xfId="0" applyNumberFormat="1" applyFont="1" applyFill="1" applyBorder="1" applyAlignment="1" applyProtection="1">
      <alignment horizontal="center" vertical="center" wrapText="1"/>
    </xf>
    <xf numFmtId="1" fontId="1" fillId="4" borderId="14" xfId="0" applyNumberFormat="1" applyFont="1" applyFill="1" applyBorder="1" applyAlignment="1" applyProtection="1">
      <alignment horizontal="center" vertical="center"/>
      <protection locked="0"/>
    </xf>
    <xf numFmtId="49" fontId="4" fillId="3" borderId="15" xfId="0" applyNumberFormat="1" applyFont="1" applyFill="1" applyBorder="1" applyAlignment="1" applyProtection="1">
      <alignment horizontal="center" vertical="center" wrapText="1"/>
    </xf>
    <xf numFmtId="0" fontId="7" fillId="0" borderId="16" xfId="0" applyFont="1" applyBorder="1" applyProtection="1"/>
    <xf numFmtId="49" fontId="1" fillId="3" borderId="17" xfId="0" applyNumberFormat="1" applyFont="1" applyFill="1" applyBorder="1" applyAlignment="1" applyProtection="1">
      <alignment horizontal="center" vertical="center" wrapText="1"/>
    </xf>
    <xf numFmtId="1" fontId="1" fillId="4" borderId="17" xfId="0" applyNumberFormat="1" applyFont="1" applyFill="1" applyBorder="1" applyAlignment="1" applyProtection="1">
      <alignment horizontal="center" vertical="center"/>
      <protection locked="0"/>
    </xf>
    <xf numFmtId="49" fontId="1" fillId="3" borderId="16" xfId="0" applyNumberFormat="1" applyFont="1" applyFill="1" applyBorder="1" applyAlignment="1" applyProtection="1">
      <alignment horizontal="center" vertical="center" wrapText="1"/>
    </xf>
    <xf numFmtId="1" fontId="1" fillId="4" borderId="16" xfId="0" applyNumberFormat="1" applyFont="1" applyFill="1" applyBorder="1" applyAlignment="1" applyProtection="1">
      <alignment horizontal="center" vertical="center"/>
      <protection locked="0"/>
    </xf>
    <xf numFmtId="0" fontId="7" fillId="0" borderId="6" xfId="0" applyFont="1" applyBorder="1" applyProtection="1"/>
    <xf numFmtId="0" fontId="7" fillId="0" borderId="18" xfId="0" applyFont="1" applyBorder="1" applyProtection="1"/>
    <xf numFmtId="49" fontId="1" fillId="3" borderId="19" xfId="0" applyNumberFormat="1" applyFont="1" applyFill="1" applyBorder="1" applyAlignment="1" applyProtection="1">
      <alignment horizontal="center" vertical="center" wrapText="1"/>
    </xf>
    <xf numFmtId="1" fontId="1" fillId="4" borderId="19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right" vertical="center"/>
    </xf>
    <xf numFmtId="1" fontId="9" fillId="2" borderId="1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 applyProtection="1">
      <alignment horizontal="right" vertical="center"/>
    </xf>
    <xf numFmtId="180" fontId="1" fillId="2" borderId="10" xfId="0" applyNumberFormat="1" applyFont="1" applyFill="1" applyBorder="1" applyAlignment="1" applyProtection="1">
      <alignment horizontal="center" vertical="center"/>
    </xf>
    <xf numFmtId="180" fontId="9" fillId="2" borderId="10" xfId="0" applyNumberFormat="1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left" vertical="center" wrapText="1"/>
    </xf>
    <xf numFmtId="49" fontId="1" fillId="2" borderId="20" xfId="0" applyNumberFormat="1" applyFont="1" applyFill="1" applyBorder="1" applyAlignment="1" applyProtection="1">
      <alignment horizontal="center" vertical="center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Protection="1">
      <protection locked="0"/>
    </xf>
    <xf numFmtId="0" fontId="7" fillId="0" borderId="5" xfId="0" applyFont="1" applyBorder="1" applyProtection="1"/>
    <xf numFmtId="49" fontId="1" fillId="2" borderId="22" xfId="0" applyNumberFormat="1" applyFont="1" applyFill="1" applyBorder="1" applyAlignment="1" applyProtection="1">
      <alignment horizontal="center" vertical="center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Border="1" applyProtection="1">
      <protection locked="0"/>
    </xf>
    <xf numFmtId="49" fontId="1" fillId="2" borderId="24" xfId="0" applyNumberFormat="1" applyFont="1" applyFill="1" applyBorder="1" applyAlignment="1" applyProtection="1">
      <alignment horizontal="center" vertical="center"/>
    </xf>
    <xf numFmtId="49" fontId="1" fillId="2" borderId="25" xfId="0" applyNumberFormat="1" applyFont="1" applyFill="1" applyBorder="1" applyAlignment="1" applyProtection="1">
      <alignment horizontal="center" vertical="center"/>
    </xf>
    <xf numFmtId="1" fontId="1" fillId="4" borderId="26" xfId="0" applyNumberFormat="1" applyFont="1" applyFill="1" applyBorder="1" applyAlignment="1" applyProtection="1">
      <alignment horizontal="center" vertical="center"/>
      <protection locked="0"/>
    </xf>
    <xf numFmtId="0" fontId="7" fillId="0" borderId="19" xfId="0" applyFont="1" applyBorder="1" applyProtection="1">
      <protection locked="0"/>
    </xf>
    <xf numFmtId="0" fontId="4" fillId="2" borderId="10" xfId="0" applyFont="1" applyFill="1" applyBorder="1" applyAlignment="1" applyProtection="1">
      <alignment horizontal="right" vertic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49" fontId="4" fillId="2" borderId="10" xfId="0" applyNumberFormat="1" applyFont="1" applyFill="1" applyBorder="1" applyAlignment="1" applyProtection="1">
      <alignment horizontal="right" vertical="center"/>
    </xf>
    <xf numFmtId="1" fontId="9" fillId="2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 applyProtection="1">
      <alignment horizontal="center" vertical="center"/>
    </xf>
    <xf numFmtId="1" fontId="1" fillId="2" borderId="10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right" vertical="center"/>
    </xf>
    <xf numFmtId="49" fontId="1" fillId="2" borderId="10" xfId="0" applyNumberFormat="1" applyFont="1" applyFill="1" applyBorder="1" applyAlignment="1" applyProtection="1">
      <alignment horizontal="right" vertical="center" wrapText="1"/>
    </xf>
    <xf numFmtId="1" fontId="10" fillId="4" borderId="10" xfId="0" applyNumberFormat="1" applyFont="1" applyFill="1" applyBorder="1" applyAlignment="1" applyProtection="1">
      <alignment horizontal="center" vertical="center"/>
      <protection locked="0"/>
    </xf>
    <xf numFmtId="0" fontId="11" fillId="5" borderId="27" xfId="0" applyFont="1" applyFill="1" applyBorder="1" applyAlignment="1" applyProtection="1">
      <alignment horizontal="center" vertical="center" wrapText="1"/>
    </xf>
    <xf numFmtId="0" fontId="11" fillId="5" borderId="28" xfId="0" applyFont="1" applyFill="1" applyBorder="1" applyAlignment="1" applyProtection="1">
      <alignment horizontal="center" vertical="center" wrapText="1"/>
    </xf>
    <xf numFmtId="0" fontId="4" fillId="0" borderId="29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4" fillId="2" borderId="30" xfId="0" applyFont="1" applyFill="1" applyBorder="1" applyAlignment="1" applyProtection="1">
      <alignment horizontal="center" vertical="center" wrapText="1"/>
    </xf>
    <xf numFmtId="0" fontId="4" fillId="2" borderId="31" xfId="0" applyFont="1" applyFill="1" applyBorder="1" applyAlignment="1" applyProtection="1">
      <alignment horizontal="right" vertical="center"/>
    </xf>
    <xf numFmtId="0" fontId="4" fillId="2" borderId="31" xfId="0" applyFont="1" applyFill="1" applyBorder="1" applyAlignment="1" applyProtection="1">
      <alignment horizontal="center" vertical="center"/>
    </xf>
    <xf numFmtId="0" fontId="7" fillId="0" borderId="30" xfId="0" applyFont="1" applyBorder="1" applyProtection="1"/>
    <xf numFmtId="1" fontId="1" fillId="4" borderId="10" xfId="0" applyNumberFormat="1" applyFont="1" applyFill="1" applyBorder="1" applyAlignment="1" applyProtection="1">
      <alignment horizontal="center" vertical="center"/>
      <protection locked="0"/>
    </xf>
    <xf numFmtId="0" fontId="7" fillId="0" borderId="32" xfId="0" applyFont="1" applyBorder="1" applyProtection="1"/>
    <xf numFmtId="0" fontId="1" fillId="0" borderId="29" xfId="0" applyFont="1" applyBorder="1" applyAlignment="1" applyProtection="1">
      <alignment vertical="center"/>
    </xf>
    <xf numFmtId="0" fontId="4" fillId="2" borderId="33" xfId="0" applyFont="1" applyFill="1" applyBorder="1" applyAlignment="1" applyProtection="1">
      <alignment horizontal="center" vertical="center" wrapText="1"/>
    </xf>
    <xf numFmtId="0" fontId="12" fillId="2" borderId="33" xfId="0" applyFont="1" applyFill="1" applyBorder="1" applyAlignment="1" applyProtection="1">
      <alignment horizontal="center" vertical="center" wrapText="1"/>
    </xf>
    <xf numFmtId="0" fontId="7" fillId="0" borderId="34" xfId="0" applyFont="1" applyBorder="1" applyProtection="1"/>
    <xf numFmtId="0" fontId="13" fillId="2" borderId="9" xfId="0" applyFont="1" applyFill="1" applyBorder="1" applyAlignment="1" applyProtection="1">
      <alignment horizontal="center" vertical="center"/>
    </xf>
    <xf numFmtId="0" fontId="11" fillId="5" borderId="35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vertical="center" wrapText="1"/>
    </xf>
    <xf numFmtId="0" fontId="4" fillId="2" borderId="37" xfId="0" applyFont="1" applyFill="1" applyBorder="1" applyAlignment="1" applyProtection="1">
      <alignment horizontal="center" vertical="center"/>
    </xf>
    <xf numFmtId="180" fontId="4" fillId="2" borderId="38" xfId="0" applyNumberFormat="1" applyFont="1" applyFill="1" applyBorder="1" applyAlignment="1" applyProtection="1">
      <alignment horizontal="center" vertical="center"/>
    </xf>
    <xf numFmtId="0" fontId="7" fillId="0" borderId="39" xfId="0" applyFont="1" applyBorder="1" applyProtection="1"/>
    <xf numFmtId="0" fontId="7" fillId="0" borderId="37" xfId="0" applyFont="1" applyBorder="1" applyProtection="1"/>
    <xf numFmtId="0" fontId="1" fillId="0" borderId="36" xfId="0" applyFont="1" applyBorder="1" applyAlignment="1" applyProtection="1">
      <alignment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40" xfId="0" applyFont="1" applyFill="1" applyBorder="1" applyAlignment="1" applyProtection="1">
      <alignment horizontal="center" vertical="center"/>
    </xf>
    <xf numFmtId="0" fontId="1" fillId="6" borderId="10" xfId="0" applyFont="1" applyFill="1" applyBorder="1" applyAlignment="1" applyProtection="1">
      <alignment horizontal="right" vertical="center"/>
    </xf>
    <xf numFmtId="1" fontId="1" fillId="7" borderId="10" xfId="0" applyNumberFormat="1" applyFont="1" applyFill="1" applyBorder="1" applyAlignment="1" applyProtection="1">
      <alignment horizontal="center" vertical="center"/>
    </xf>
    <xf numFmtId="0" fontId="5" fillId="8" borderId="27" xfId="0" applyFont="1" applyFill="1" applyBorder="1" applyAlignment="1" applyProtection="1">
      <alignment horizontal="center" vertical="center" wrapText="1"/>
    </xf>
    <xf numFmtId="0" fontId="5" fillId="8" borderId="28" xfId="0" applyFont="1" applyFill="1" applyBorder="1" applyAlignment="1" applyProtection="1">
      <alignment horizontal="center" vertical="center" wrapText="1"/>
    </xf>
    <xf numFmtId="0" fontId="5" fillId="0" borderId="29" xfId="0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0" fontId="4" fillId="8" borderId="29" xfId="0" applyFont="1" applyFill="1" applyBorder="1" applyAlignment="1" applyProtection="1">
      <alignment horizontal="center" vertical="center" wrapText="1"/>
    </xf>
    <xf numFmtId="0" fontId="4" fillId="8" borderId="0" xfId="0" applyFont="1" applyFill="1" applyAlignment="1" applyProtection="1">
      <alignment horizontal="center" vertical="center" wrapText="1"/>
    </xf>
    <xf numFmtId="0" fontId="4" fillId="8" borderId="41" xfId="0" applyFont="1" applyFill="1" applyBorder="1" applyAlignment="1" applyProtection="1">
      <alignment horizontal="center" vertical="center" wrapText="1"/>
    </xf>
    <xf numFmtId="0" fontId="4" fillId="8" borderId="2" xfId="0" applyFont="1" applyFill="1" applyBorder="1" applyAlignment="1" applyProtection="1">
      <alignment horizontal="center" vertical="center" wrapText="1"/>
    </xf>
    <xf numFmtId="0" fontId="1" fillId="2" borderId="42" xfId="0" applyFont="1" applyFill="1" applyBorder="1" applyAlignment="1" applyProtection="1">
      <alignment vertical="center" wrapText="1"/>
    </xf>
    <xf numFmtId="16" fontId="4" fillId="2" borderId="10" xfId="0" applyNumberFormat="1" applyFont="1" applyFill="1" applyBorder="1" applyAlignment="1" applyProtection="1">
      <alignment horizontal="center" vertical="center"/>
    </xf>
    <xf numFmtId="0" fontId="1" fillId="2" borderId="42" xfId="0" applyFont="1" applyFill="1" applyBorder="1" applyAlignment="1" applyProtection="1">
      <alignment horizontal="right" vertical="center" wrapText="1"/>
    </xf>
    <xf numFmtId="0" fontId="1" fillId="9" borderId="10" xfId="0" applyFont="1" applyFill="1" applyBorder="1" applyAlignment="1" applyProtection="1">
      <alignment horizontal="right" vertical="center"/>
      <protection locked="0"/>
    </xf>
    <xf numFmtId="0" fontId="1" fillId="4" borderId="10" xfId="0" applyFont="1" applyFill="1" applyBorder="1" applyAlignment="1" applyProtection="1">
      <alignment horizontal="center" vertical="center"/>
      <protection locked="0"/>
    </xf>
    <xf numFmtId="180" fontId="1" fillId="6" borderId="10" xfId="0" applyNumberFormat="1" applyFont="1" applyFill="1" applyBorder="1" applyAlignment="1" applyProtection="1">
      <alignment horizontal="center" vertical="center"/>
    </xf>
    <xf numFmtId="0" fontId="4" fillId="2" borderId="43" xfId="0" applyFont="1" applyFill="1" applyBorder="1" applyAlignment="1" applyProtection="1">
      <alignment horizontal="right" vertical="center"/>
    </xf>
    <xf numFmtId="180" fontId="9" fillId="2" borderId="44" xfId="0" applyNumberFormat="1" applyFont="1" applyFill="1" applyBorder="1" applyAlignment="1" applyProtection="1">
      <alignment vertical="center"/>
    </xf>
    <xf numFmtId="0" fontId="5" fillId="8" borderId="35" xfId="0" applyFont="1" applyFill="1" applyBorder="1" applyAlignment="1" applyProtection="1">
      <alignment horizontal="center" vertical="center" wrapText="1"/>
    </xf>
    <xf numFmtId="0" fontId="5" fillId="0" borderId="36" xfId="0" applyFont="1" applyBorder="1" applyAlignment="1" applyProtection="1">
      <alignment vertical="center" wrapText="1"/>
    </xf>
    <xf numFmtId="0" fontId="4" fillId="8" borderId="36" xfId="0" applyFont="1" applyFill="1" applyBorder="1" applyAlignment="1" applyProtection="1">
      <alignment horizontal="center" vertical="center" wrapText="1"/>
    </xf>
    <xf numFmtId="0" fontId="4" fillId="8" borderId="45" xfId="0" applyFont="1" applyFill="1" applyBorder="1" applyAlignment="1" applyProtection="1">
      <alignment horizontal="center" vertical="center" wrapText="1"/>
    </xf>
    <xf numFmtId="0" fontId="1" fillId="4" borderId="10" xfId="0" applyFont="1" applyFill="1" applyBorder="1" applyAlignment="1" applyProtection="1">
      <alignment horizontal="right" vertical="center"/>
      <protection locked="0"/>
    </xf>
    <xf numFmtId="0" fontId="13" fillId="2" borderId="42" xfId="0" applyFont="1" applyFill="1" applyBorder="1" applyAlignment="1" applyProtection="1">
      <alignment horizontal="left" vertical="center" wrapText="1"/>
    </xf>
    <xf numFmtId="1" fontId="4" fillId="2" borderId="10" xfId="0" applyNumberFormat="1" applyFont="1" applyFill="1" applyBorder="1" applyAlignment="1" applyProtection="1">
      <alignment horizontal="center" vertical="center"/>
    </xf>
    <xf numFmtId="49" fontId="4" fillId="2" borderId="41" xfId="0" applyNumberFormat="1" applyFont="1" applyFill="1" applyBorder="1" applyAlignment="1" applyProtection="1">
      <alignment horizontal="right" vertical="center"/>
    </xf>
    <xf numFmtId="0" fontId="4" fillId="8" borderId="46" xfId="0" applyFont="1" applyFill="1" applyBorder="1" applyAlignment="1" applyProtection="1">
      <alignment horizontal="center" vertical="center" wrapText="1"/>
    </xf>
    <xf numFmtId="0" fontId="4" fillId="8" borderId="47" xfId="0" applyFont="1" applyFill="1" applyBorder="1" applyAlignment="1" applyProtection="1">
      <alignment horizontal="center" vertical="center" wrapText="1"/>
    </xf>
    <xf numFmtId="0" fontId="4" fillId="8" borderId="48" xfId="0" applyFont="1" applyFill="1" applyBorder="1" applyAlignment="1" applyProtection="1">
      <alignment horizontal="center" vertical="center" wrapText="1"/>
    </xf>
    <xf numFmtId="0" fontId="0" fillId="0" borderId="27" xfId="0" applyBorder="1" applyAlignment="1" applyProtection="1">
      <alignment vertical="center" wrapText="1" readingOrder="1"/>
    </xf>
    <xf numFmtId="0" fontId="1" fillId="2" borderId="49" xfId="0" applyFont="1" applyFill="1" applyBorder="1" applyAlignment="1" applyProtection="1">
      <alignment horizontal="center" vertical="center" wrapText="1"/>
    </xf>
    <xf numFmtId="0" fontId="7" fillId="0" borderId="50" xfId="0" applyFont="1" applyBorder="1" applyProtection="1"/>
    <xf numFmtId="16" fontId="4" fillId="2" borderId="50" xfId="0" applyNumberFormat="1" applyFont="1" applyFill="1" applyBorder="1" applyAlignment="1" applyProtection="1">
      <alignment horizontal="center" vertical="center"/>
    </xf>
    <xf numFmtId="0" fontId="4" fillId="2" borderId="50" xfId="0" applyFont="1" applyFill="1" applyBorder="1" applyAlignment="1" applyProtection="1">
      <alignment horizontal="center" vertical="center"/>
    </xf>
    <xf numFmtId="0" fontId="4" fillId="2" borderId="51" xfId="0" applyFont="1" applyFill="1" applyBorder="1" applyAlignment="1" applyProtection="1">
      <alignment horizontal="center" vertical="center"/>
    </xf>
    <xf numFmtId="0" fontId="0" fillId="0" borderId="29" xfId="0" applyBorder="1" applyAlignment="1" applyProtection="1">
      <alignment vertical="center" wrapText="1" readingOrder="1"/>
    </xf>
    <xf numFmtId="0" fontId="1" fillId="2" borderId="41" xfId="0" applyFont="1" applyFill="1" applyBorder="1" applyAlignment="1" applyProtection="1">
      <alignment horizontal="right" vertical="center" wrapText="1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4" fillId="10" borderId="52" xfId="0" applyFont="1" applyFill="1" applyBorder="1" applyAlignment="1" applyProtection="1">
      <alignment horizontal="center" vertical="center" wrapText="1"/>
    </xf>
    <xf numFmtId="0" fontId="14" fillId="10" borderId="52" xfId="0" applyFont="1" applyFill="1" applyBorder="1" applyAlignment="1" applyProtection="1">
      <alignment horizontal="center" vertical="center" wrapText="1"/>
    </xf>
    <xf numFmtId="49" fontId="4" fillId="2" borderId="53" xfId="0" applyNumberFormat="1" applyFont="1" applyFill="1" applyBorder="1" applyAlignment="1" applyProtection="1">
      <alignment horizontal="right" vertical="center"/>
    </xf>
    <xf numFmtId="0" fontId="7" fillId="0" borderId="54" xfId="0" applyFont="1" applyBorder="1" applyProtection="1"/>
    <xf numFmtId="1" fontId="9" fillId="2" borderId="55" xfId="0" applyNumberFormat="1" applyFont="1" applyFill="1" applyBorder="1" applyAlignment="1" applyProtection="1">
      <alignment horizontal="center" vertical="center"/>
    </xf>
    <xf numFmtId="1" fontId="9" fillId="2" borderId="56" xfId="0" applyNumberFormat="1" applyFont="1" applyFill="1" applyBorder="1" applyAlignment="1" applyProtection="1">
      <alignment horizontal="center" vertical="center"/>
    </xf>
    <xf numFmtId="0" fontId="1" fillId="0" borderId="55" xfId="0" applyFont="1" applyBorder="1" applyAlignment="1" applyProtection="1">
      <alignment vertical="center"/>
    </xf>
    <xf numFmtId="0" fontId="1" fillId="0" borderId="57" xfId="0" applyFont="1" applyBorder="1" applyAlignment="1" applyProtection="1">
      <alignment vertical="center"/>
    </xf>
    <xf numFmtId="0" fontId="1" fillId="0" borderId="58" xfId="0" applyFont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59" xfId="0" applyFont="1" applyBorder="1" applyAlignment="1" applyProtection="1">
      <alignment vertical="center"/>
    </xf>
    <xf numFmtId="0" fontId="14" fillId="11" borderId="47" xfId="0" applyFont="1" applyFill="1" applyBorder="1" applyAlignment="1" applyProtection="1">
      <alignment horizontal="center" vertical="center" wrapText="1" readingOrder="1"/>
    </xf>
    <xf numFmtId="0" fontId="0" fillId="0" borderId="35" xfId="0" applyBorder="1" applyAlignment="1" applyProtection="1">
      <alignment vertical="center" wrapText="1" readingOrder="1"/>
    </xf>
    <xf numFmtId="0" fontId="14" fillId="10" borderId="60" xfId="0" applyFont="1" applyFill="1" applyBorder="1" applyAlignment="1" applyProtection="1">
      <alignment horizontal="center" vertical="center" wrapText="1" readingOrder="1"/>
    </xf>
    <xf numFmtId="0" fontId="0" fillId="12" borderId="60" xfId="0" applyFill="1" applyBorder="1" applyAlignment="1" applyProtection="1">
      <alignment horizontal="center" vertical="center" wrapText="1"/>
      <protection locked="0"/>
    </xf>
    <xf numFmtId="0" fontId="1" fillId="0" borderId="61" xfId="0" applyFont="1" applyBorder="1" applyAlignment="1" applyProtection="1">
      <alignment vertical="center"/>
    </xf>
    <xf numFmtId="0" fontId="1" fillId="0" borderId="62" xfId="0" applyFont="1" applyBorder="1" applyAlignment="1" applyProtection="1">
      <alignment vertical="center"/>
    </xf>
    <xf numFmtId="0" fontId="4" fillId="2" borderId="63" xfId="0" applyFont="1" applyFill="1" applyBorder="1" applyAlignment="1" applyProtection="1">
      <alignment horizontal="right" vertical="center"/>
    </xf>
    <xf numFmtId="180" fontId="9" fillId="2" borderId="64" xfId="0" applyNumberFormat="1" applyFont="1" applyFill="1" applyBorder="1" applyAlignment="1" applyProtection="1">
      <alignment vertical="center"/>
    </xf>
    <xf numFmtId="180" fontId="9" fillId="0" borderId="0" xfId="0" applyNumberFormat="1" applyFont="1" applyAlignment="1" applyProtection="1">
      <alignment vertical="center"/>
    </xf>
    <xf numFmtId="0" fontId="4" fillId="2" borderId="65" xfId="0" applyFont="1" applyFill="1" applyBorder="1" applyAlignment="1" applyProtection="1">
      <alignment horizontal="center" vertical="center"/>
    </xf>
    <xf numFmtId="0" fontId="1" fillId="2" borderId="66" xfId="0" applyFont="1" applyFill="1" applyBorder="1" applyAlignment="1" applyProtection="1">
      <alignment horizontal="right" vertical="center"/>
    </xf>
    <xf numFmtId="0" fontId="7" fillId="0" borderId="67" xfId="0" applyFont="1" applyBorder="1" applyProtection="1"/>
    <xf numFmtId="180" fontId="9" fillId="2" borderId="68" xfId="0" applyNumberFormat="1" applyFont="1" applyFill="1" applyBorder="1" applyAlignment="1" applyProtection="1">
      <alignment vertical="center"/>
    </xf>
    <xf numFmtId="0" fontId="7" fillId="0" borderId="63" xfId="0" applyFont="1" applyBorder="1" applyProtection="1"/>
    <xf numFmtId="0" fontId="13" fillId="2" borderId="69" xfId="0" applyFont="1" applyFill="1" applyBorder="1" applyAlignment="1" applyProtection="1">
      <alignment horizontal="right" vertical="center"/>
    </xf>
    <xf numFmtId="0" fontId="16" fillId="0" borderId="70" xfId="0" applyFont="1" applyBorder="1" applyProtection="1"/>
    <xf numFmtId="180" fontId="9" fillId="2" borderId="71" xfId="0" applyNumberFormat="1" applyFont="1" applyFill="1" applyBorder="1" applyAlignment="1" applyProtection="1">
      <alignment vertical="center"/>
    </xf>
    <xf numFmtId="0" fontId="9" fillId="3" borderId="72" xfId="0" applyFont="1" applyFill="1" applyBorder="1" applyAlignment="1" applyProtection="1">
      <alignment horizontal="center" vertical="center"/>
    </xf>
    <xf numFmtId="0" fontId="7" fillId="0" borderId="73" xfId="0" applyFont="1" applyBorder="1" applyProtection="1"/>
    <xf numFmtId="0" fontId="1" fillId="2" borderId="74" xfId="0" applyFont="1" applyFill="1" applyBorder="1" applyAlignment="1" applyProtection="1">
      <alignment horizontal="right" vertical="center"/>
    </xf>
    <xf numFmtId="0" fontId="7" fillId="0" borderId="75" xfId="0" applyFont="1" applyBorder="1" applyProtection="1"/>
    <xf numFmtId="0" fontId="7" fillId="0" borderId="76" xfId="0" applyFont="1" applyBorder="1" applyProtection="1"/>
    <xf numFmtId="0" fontId="1" fillId="2" borderId="77" xfId="0" applyFont="1" applyFill="1" applyBorder="1" applyAlignment="1" applyProtection="1">
      <alignment horizontal="right" vertical="center"/>
    </xf>
    <xf numFmtId="180" fontId="9" fillId="3" borderId="64" xfId="0" applyNumberFormat="1" applyFont="1" applyFill="1" applyBorder="1" applyAlignment="1" applyProtection="1">
      <alignment vertical="center"/>
    </xf>
    <xf numFmtId="0" fontId="9" fillId="13" borderId="72" xfId="0" applyFont="1" applyFill="1" applyBorder="1" applyAlignment="1" applyProtection="1">
      <alignment horizontal="center" vertical="center"/>
    </xf>
    <xf numFmtId="0" fontId="1" fillId="2" borderId="78" xfId="0" applyFont="1" applyFill="1" applyBorder="1" applyAlignment="1" applyProtection="1">
      <alignment horizontal="right" vertical="center"/>
    </xf>
    <xf numFmtId="180" fontId="9" fillId="2" borderId="79" xfId="0" applyNumberFormat="1" applyFont="1" applyFill="1" applyBorder="1" applyAlignment="1" applyProtection="1">
      <alignment vertical="center"/>
    </xf>
    <xf numFmtId="0" fontId="15" fillId="2" borderId="77" xfId="0" applyFont="1" applyFill="1" applyBorder="1" applyAlignment="1" applyProtection="1">
      <alignment horizontal="right" vertical="center"/>
    </xf>
    <xf numFmtId="180" fontId="9" fillId="13" borderId="64" xfId="0" applyNumberFormat="1" applyFont="1" applyFill="1" applyBorder="1" applyAlignment="1" applyProtection="1">
      <alignment vertical="center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tableStyles count="0" defaultTableStyle="TableStyleMedium2" defaultPivotStyle="PivotStyleLight16"/>
  <colors>
    <mruColors>
      <color rgb="00FEF2CB"/>
      <color rgb="0028F8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686435</xdr:colOff>
      <xdr:row>1</xdr:row>
      <xdr:rowOff>48895</xdr:rowOff>
    </xdr:from>
    <xdr:ext cx="1351915" cy="1259205"/>
    <xdr:pic>
      <xdr:nvPicPr>
        <xdr:cNvPr id="2" name="image1.jp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8587105" y="239395"/>
          <a:ext cx="1351915" cy="125920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555625</xdr:colOff>
      <xdr:row>0</xdr:row>
      <xdr:rowOff>158750</xdr:rowOff>
    </xdr:from>
    <xdr:to>
      <xdr:col>2</xdr:col>
      <xdr:colOff>0</xdr:colOff>
      <xdr:row>7</xdr:row>
      <xdr:rowOff>72390</xdr:rowOff>
    </xdr:to>
    <xdr:pic>
      <xdr:nvPicPr>
        <xdr:cNvPr id="4" name="Imagem 3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545" y="158750"/>
          <a:ext cx="777875" cy="1399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imbragymfest.org/en/home/" TargetMode="External"/><Relationship Id="rId2" Type="http://schemas.openxmlformats.org/officeDocument/2006/relationships/hyperlink" Target="mailto:trampoline@coimbragymfest.org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24"/>
  <sheetViews>
    <sheetView showGridLines="0" tabSelected="1" zoomScale="80" zoomScaleNormal="80" workbookViewId="0">
      <selection activeCell="B3" sqref="B3:J3"/>
    </sheetView>
  </sheetViews>
  <sheetFormatPr defaultColWidth="14.5047619047619" defaultRowHeight="15" customHeight="1"/>
  <cols>
    <col min="1" max="1" width="1.82857142857143" style="1" customWidth="1"/>
    <col min="2" max="2" width="20" style="1" customWidth="1"/>
    <col min="3" max="3" width="20.5047619047619" style="1" customWidth="1"/>
    <col min="4" max="6" width="15" style="1" customWidth="1"/>
    <col min="7" max="7" width="16.1619047619048" style="1" customWidth="1"/>
    <col min="8" max="10" width="15" style="1" customWidth="1"/>
    <col min="11" max="11" width="12.6666666666667" style="1" customWidth="1"/>
    <col min="12" max="12" width="14" style="1" customWidth="1"/>
    <col min="13" max="26" width="8.82857142857143" style="1" customWidth="1"/>
    <col min="27" max="16384" width="14.5047619047619" style="1"/>
  </cols>
  <sheetData>
    <row r="1" customHeight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" customHeight="1" spans="1:26">
      <c r="A3" s="2"/>
      <c r="B3" s="3" t="s">
        <v>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spans="1:26">
      <c r="A4" s="2"/>
      <c r="B4" s="4" t="s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 spans="1:26">
      <c r="A5" s="2"/>
      <c r="B5" s="2"/>
      <c r="C5" s="5" t="s">
        <v>2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spans="1:26">
      <c r="A7" s="2"/>
      <c r="B7" s="6" t="s">
        <v>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spans="1:26">
      <c r="A9" s="2"/>
      <c r="B9" s="7" t="s">
        <v>4</v>
      </c>
      <c r="C9" s="8"/>
      <c r="D9" s="8"/>
      <c r="E9" s="8"/>
      <c r="F9" s="8"/>
      <c r="G9" s="9" t="s">
        <v>5</v>
      </c>
      <c r="H9" s="8"/>
      <c r="I9" s="8"/>
      <c r="J9" s="28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63.75" customHeight="1" spans="1:26">
      <c r="A10" s="2"/>
      <c r="B10" s="10" t="s">
        <v>6</v>
      </c>
      <c r="C10" s="11"/>
      <c r="D10" s="11"/>
      <c r="E10" s="11"/>
      <c r="F10" s="11"/>
      <c r="G10" s="12" t="s">
        <v>7</v>
      </c>
      <c r="H10" s="11"/>
      <c r="I10" s="11"/>
      <c r="J10" s="3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 spans="1:26">
      <c r="A11" s="2"/>
      <c r="B11" s="13" t="s">
        <v>8</v>
      </c>
      <c r="J11" s="9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 spans="1:26">
      <c r="A12" s="2"/>
      <c r="B12" s="14" t="s">
        <v>9</v>
      </c>
      <c r="C12" s="15"/>
      <c r="D12" s="15"/>
      <c r="E12" s="15"/>
      <c r="F12" s="15"/>
      <c r="G12" s="15"/>
      <c r="H12" s="15"/>
      <c r="I12" s="15"/>
      <c r="J12" s="4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spans="1:26">
      <c r="A14" s="2"/>
      <c r="B14" s="6" t="s">
        <v>10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16" t="s">
        <v>11</v>
      </c>
      <c r="C15" s="8"/>
      <c r="D15" s="8"/>
      <c r="E15" s="8"/>
      <c r="F15" s="8"/>
      <c r="G15" s="8"/>
      <c r="H15" s="8"/>
      <c r="I15" s="8"/>
      <c r="J15" s="2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spans="1:26">
      <c r="A16" s="2"/>
      <c r="B16" s="17" t="s">
        <v>12</v>
      </c>
      <c r="C16" s="18"/>
      <c r="D16" s="19"/>
      <c r="E16" s="19"/>
      <c r="F16" s="20"/>
      <c r="G16" s="21" t="s">
        <v>13</v>
      </c>
      <c r="H16" s="22"/>
      <c r="I16" s="19"/>
      <c r="J16" s="2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0" customHeight="1" spans="1:26">
      <c r="A17" s="2"/>
      <c r="B17" s="21" t="s">
        <v>14</v>
      </c>
      <c r="C17" s="23"/>
      <c r="D17" s="19"/>
      <c r="E17" s="19"/>
      <c r="F17" s="20"/>
      <c r="G17" s="21" t="s">
        <v>15</v>
      </c>
      <c r="H17" s="24"/>
      <c r="I17" s="19"/>
      <c r="J17" s="20"/>
      <c r="K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1" t="s">
        <v>16</v>
      </c>
      <c r="C18" s="25"/>
      <c r="D18" s="19"/>
      <c r="E18" s="19"/>
      <c r="F18" s="20"/>
      <c r="G18" s="21" t="s">
        <v>17</v>
      </c>
      <c r="H18" s="22"/>
      <c r="I18" s="19"/>
      <c r="J18" s="2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1" t="s">
        <v>18</v>
      </c>
      <c r="C19" s="22"/>
      <c r="D19" s="19"/>
      <c r="E19" s="19"/>
      <c r="F19" s="20"/>
      <c r="G19" s="21" t="s">
        <v>19</v>
      </c>
      <c r="H19" s="22"/>
      <c r="I19" s="19"/>
      <c r="J19" s="20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6"/>
      <c r="C20" s="26"/>
      <c r="D20" s="26"/>
      <c r="E20" s="26"/>
      <c r="F20" s="26"/>
      <c r="G20" s="26"/>
      <c r="H20" s="26"/>
      <c r="I20" s="26"/>
      <c r="J20" s="2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6"/>
      <c r="B21" s="27" t="s">
        <v>20</v>
      </c>
      <c r="C21" s="28"/>
      <c r="D21" s="29" t="s">
        <v>21</v>
      </c>
      <c r="E21" s="29" t="s">
        <v>22</v>
      </c>
      <c r="F21" s="30" t="s">
        <v>23</v>
      </c>
      <c r="G21" s="31" t="s">
        <v>24</v>
      </c>
      <c r="H21" s="30" t="s">
        <v>25</v>
      </c>
      <c r="I21" s="30" t="s">
        <v>26</v>
      </c>
      <c r="J21" s="91" t="s">
        <v>27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6"/>
      <c r="B22" s="32" t="s">
        <v>28</v>
      </c>
      <c r="C22" s="33"/>
      <c r="D22" s="34" t="s">
        <v>29</v>
      </c>
      <c r="E22" s="35"/>
      <c r="F22" s="35"/>
      <c r="G22" s="35"/>
      <c r="H22" s="35"/>
      <c r="I22" s="35"/>
      <c r="J22" s="3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6"/>
      <c r="B23" s="36"/>
      <c r="C23" s="37"/>
      <c r="D23" s="38" t="s">
        <v>30</v>
      </c>
      <c r="E23" s="39"/>
      <c r="F23" s="39"/>
      <c r="G23" s="39"/>
      <c r="H23" s="39"/>
      <c r="I23" s="39"/>
      <c r="J23" s="39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40" t="s">
        <v>31</v>
      </c>
      <c r="C24" s="41"/>
      <c r="D24" s="42" t="s">
        <v>29</v>
      </c>
      <c r="E24" s="43"/>
      <c r="F24" s="43"/>
      <c r="G24" s="43"/>
      <c r="H24" s="43"/>
      <c r="I24" s="43"/>
      <c r="J24" s="4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36"/>
      <c r="C25" s="37"/>
      <c r="D25" s="42" t="s">
        <v>30</v>
      </c>
      <c r="E25" s="43"/>
      <c r="F25" s="43"/>
      <c r="G25" s="43"/>
      <c r="H25" s="43"/>
      <c r="I25" s="43"/>
      <c r="J25" s="4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">
      <c r="A26" s="2"/>
      <c r="B26" s="40" t="s">
        <v>32</v>
      </c>
      <c r="C26" s="41"/>
      <c r="D26" s="42" t="s">
        <v>29</v>
      </c>
      <c r="E26" s="43"/>
      <c r="F26" s="43"/>
      <c r="G26" s="43"/>
      <c r="H26" s="43"/>
      <c r="I26" s="43"/>
      <c r="J26" s="4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36"/>
      <c r="C27" s="37"/>
      <c r="D27" s="42" t="s">
        <v>30</v>
      </c>
      <c r="E27" s="43"/>
      <c r="F27" s="43"/>
      <c r="G27" s="43"/>
      <c r="H27" s="43"/>
      <c r="I27" s="43"/>
      <c r="J27" s="4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40" t="s">
        <v>33</v>
      </c>
      <c r="C28" s="41"/>
      <c r="D28" s="44" t="s">
        <v>29</v>
      </c>
      <c r="E28" s="45"/>
      <c r="F28" s="45"/>
      <c r="G28" s="45"/>
      <c r="H28" s="45"/>
      <c r="I28" s="45"/>
      <c r="J28" s="4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2"/>
      <c r="B29" s="46"/>
      <c r="C29" s="47"/>
      <c r="D29" s="48" t="s">
        <v>30</v>
      </c>
      <c r="E29" s="49"/>
      <c r="F29" s="49"/>
      <c r="G29" s="49"/>
      <c r="H29" s="49"/>
      <c r="I29" s="49"/>
      <c r="J29" s="4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2"/>
      <c r="B30" s="50" t="s">
        <v>34</v>
      </c>
      <c r="C30" s="8"/>
      <c r="D30" s="28"/>
      <c r="E30" s="51">
        <f t="shared" ref="E30:J30" si="0">SUM(E22:E29)</f>
        <v>0</v>
      </c>
      <c r="F30" s="51">
        <f t="shared" si="0"/>
        <v>0</v>
      </c>
      <c r="G30" s="51">
        <f t="shared" si="0"/>
        <v>0</v>
      </c>
      <c r="H30" s="51">
        <f t="shared" si="0"/>
        <v>0</v>
      </c>
      <c r="I30" s="51">
        <f t="shared" si="0"/>
        <v>0</v>
      </c>
      <c r="J30" s="51">
        <f t="shared" si="0"/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2"/>
      <c r="B31" s="52"/>
      <c r="C31" s="52"/>
      <c r="D31" s="52"/>
      <c r="E31" s="26"/>
      <c r="F31" s="26"/>
      <c r="G31" s="26"/>
      <c r="H31" s="26"/>
      <c r="I31" s="26"/>
      <c r="J31" s="2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2"/>
      <c r="B32" s="50" t="s">
        <v>35</v>
      </c>
      <c r="C32" s="8"/>
      <c r="D32" s="28"/>
      <c r="E32" s="53">
        <f>E30*25</f>
        <v>0</v>
      </c>
      <c r="F32" s="53">
        <f>F30*25</f>
        <v>0</v>
      </c>
      <c r="G32" s="53">
        <f>G30*25</f>
        <v>0</v>
      </c>
      <c r="H32" s="53">
        <f>H30*35</f>
        <v>0</v>
      </c>
      <c r="I32" s="53">
        <f>I30*35</f>
        <v>0</v>
      </c>
      <c r="J32" s="53">
        <f>J30*35</f>
        <v>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50" t="s">
        <v>36</v>
      </c>
      <c r="C33" s="8"/>
      <c r="D33" s="28"/>
      <c r="E33" s="54">
        <f>SUM(E32:J32)</f>
        <v>0</v>
      </c>
      <c r="F33" s="26"/>
      <c r="G33" s="26"/>
      <c r="H33" s="26"/>
      <c r="I33" s="26"/>
      <c r="J33" s="2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52"/>
      <c r="C34" s="52"/>
      <c r="D34" s="52"/>
      <c r="E34" s="26"/>
      <c r="F34" s="26"/>
      <c r="G34" s="26"/>
      <c r="H34" s="26"/>
      <c r="I34" s="26"/>
      <c r="J34" s="2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6"/>
      <c r="B35" s="30" t="s">
        <v>37</v>
      </c>
      <c r="C35" s="27" t="s">
        <v>38</v>
      </c>
      <c r="D35" s="28"/>
      <c r="E35" s="55" t="s">
        <v>39</v>
      </c>
      <c r="F35" s="11"/>
      <c r="G35" s="11"/>
      <c r="H35" s="11"/>
      <c r="I35" s="11"/>
      <c r="J35" s="3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6"/>
      <c r="B36" s="56" t="s">
        <v>40</v>
      </c>
      <c r="C36" s="57"/>
      <c r="D36" s="58"/>
      <c r="E36" s="59"/>
      <c r="J36" s="90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60" t="s">
        <v>41</v>
      </c>
      <c r="C37" s="61"/>
      <c r="D37" s="62"/>
      <c r="E37" s="59"/>
      <c r="J37" s="90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60" t="s">
        <v>42</v>
      </c>
      <c r="C38" s="61"/>
      <c r="D38" s="62"/>
      <c r="E38" s="59"/>
      <c r="J38" s="90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63" t="s">
        <v>43</v>
      </c>
      <c r="C39" s="61"/>
      <c r="D39" s="62"/>
      <c r="E39" s="59"/>
      <c r="J39" s="90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64" t="s">
        <v>44</v>
      </c>
      <c r="C40" s="65"/>
      <c r="D40" s="66"/>
      <c r="E40" s="59"/>
      <c r="J40" s="90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67" t="s">
        <v>45</v>
      </c>
      <c r="C41" s="68">
        <f>SUM(C36:D40)</f>
        <v>0</v>
      </c>
      <c r="D41" s="28"/>
      <c r="E41" s="46"/>
      <c r="F41" s="15"/>
      <c r="G41" s="15"/>
      <c r="H41" s="15"/>
      <c r="I41" s="15"/>
      <c r="J41" s="4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69"/>
      <c r="F42" s="26"/>
      <c r="G42" s="2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70" t="s">
        <v>46</v>
      </c>
      <c r="C43" s="71">
        <f>E30+F30+G30+H30+I30+J30+C41</f>
        <v>0</v>
      </c>
      <c r="D43" s="28"/>
      <c r="E43" s="69"/>
      <c r="F43" s="26"/>
      <c r="G43" s="2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52"/>
      <c r="C44" s="72"/>
      <c r="D44" s="72"/>
      <c r="E44" s="69"/>
      <c r="F44" s="26"/>
      <c r="G44" s="2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73" t="s">
        <v>38</v>
      </c>
      <c r="D45" s="73" t="s">
        <v>45</v>
      </c>
      <c r="E45" s="74"/>
      <c r="F45" s="26"/>
      <c r="G45" s="2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75" t="s">
        <v>47</v>
      </c>
      <c r="C46" s="76"/>
      <c r="D46" s="54">
        <f>C46*300</f>
        <v>0</v>
      </c>
      <c r="E46" s="69"/>
      <c r="F46" s="26"/>
      <c r="G46" s="2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69"/>
      <c r="G47" s="26"/>
      <c r="H47" s="26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51" customHeight="1" spans="1:27">
      <c r="A48" s="2"/>
      <c r="B48" s="77" t="s">
        <v>48</v>
      </c>
      <c r="C48" s="78"/>
      <c r="D48" s="78"/>
      <c r="E48" s="78"/>
      <c r="F48" s="78"/>
      <c r="G48" s="78"/>
      <c r="H48" s="78"/>
      <c r="I48" s="78"/>
      <c r="J48" s="78"/>
      <c r="K48" s="78"/>
      <c r="L48" s="9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3.5" customHeight="1" spans="1:27">
      <c r="A49" s="2"/>
      <c r="B49" s="79"/>
      <c r="C49" s="80"/>
      <c r="D49" s="80"/>
      <c r="E49" s="80"/>
      <c r="F49" s="80"/>
      <c r="G49" s="80"/>
      <c r="H49" s="80"/>
      <c r="I49" s="80"/>
      <c r="J49" s="80"/>
      <c r="K49" s="80"/>
      <c r="L49" s="9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5.75" customHeight="1" spans="1:28">
      <c r="A50" s="2"/>
      <c r="B50" s="81" t="s">
        <v>49</v>
      </c>
      <c r="C50" s="82" t="s">
        <v>50</v>
      </c>
      <c r="D50" s="83" t="s">
        <v>51</v>
      </c>
      <c r="E50" s="83" t="s">
        <v>52</v>
      </c>
      <c r="F50" s="83" t="s">
        <v>53</v>
      </c>
      <c r="G50" s="83" t="s">
        <v>54</v>
      </c>
      <c r="H50" s="83" t="s">
        <v>55</v>
      </c>
      <c r="I50" s="83" t="s">
        <v>56</v>
      </c>
      <c r="J50" s="83" t="s">
        <v>57</v>
      </c>
      <c r="K50" s="83" t="s">
        <v>58</v>
      </c>
      <c r="L50" s="94" t="s">
        <v>45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ht="15.75" customHeight="1" spans="1:28">
      <c r="A51" s="2"/>
      <c r="B51" s="84"/>
      <c r="C51" s="21" t="s">
        <v>59</v>
      </c>
      <c r="D51" s="85"/>
      <c r="E51" s="85"/>
      <c r="F51" s="85"/>
      <c r="G51" s="85"/>
      <c r="H51" s="85"/>
      <c r="I51" s="85"/>
      <c r="J51" s="85"/>
      <c r="K51" s="53">
        <f>SUM(D51:J51)*220</f>
        <v>0</v>
      </c>
      <c r="L51" s="95">
        <f>SUM(K51:K53)</f>
        <v>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ht="15.75" customHeight="1" spans="1:28">
      <c r="A52" s="2"/>
      <c r="B52" s="84"/>
      <c r="C52" s="21" t="s">
        <v>60</v>
      </c>
      <c r="D52" s="85"/>
      <c r="E52" s="85"/>
      <c r="F52" s="85"/>
      <c r="G52" s="85"/>
      <c r="H52" s="85"/>
      <c r="I52" s="85"/>
      <c r="J52" s="85"/>
      <c r="K52" s="53">
        <f>SUM(D52:J52)*185</f>
        <v>0</v>
      </c>
      <c r="L52" s="96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ht="15.75" customHeight="1" spans="1:28">
      <c r="A53" s="2"/>
      <c r="B53" s="84"/>
      <c r="C53" s="21" t="s">
        <v>61</v>
      </c>
      <c r="D53" s="85"/>
      <c r="E53" s="85"/>
      <c r="F53" s="85"/>
      <c r="G53" s="85"/>
      <c r="H53" s="85"/>
      <c r="I53" s="85"/>
      <c r="J53" s="85"/>
      <c r="K53" s="53">
        <f>SUM(D53:J53)*170</f>
        <v>0</v>
      </c>
      <c r="L53" s="97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ht="15.75" customHeight="1" spans="1:28">
      <c r="A54" s="2"/>
      <c r="B54" s="86"/>
      <c r="C54" s="50" t="s">
        <v>45</v>
      </c>
      <c r="D54" s="51">
        <f t="shared" ref="D54:J54" si="1">SUM(D51:D53)</f>
        <v>0</v>
      </c>
      <c r="E54" s="51">
        <f t="shared" si="1"/>
        <v>0</v>
      </c>
      <c r="F54" s="51">
        <f t="shared" si="1"/>
        <v>0</v>
      </c>
      <c r="G54" s="51">
        <f t="shared" si="1"/>
        <v>0</v>
      </c>
      <c r="H54" s="51">
        <f t="shared" si="1"/>
        <v>0</v>
      </c>
      <c r="I54" s="51">
        <f t="shared" si="1"/>
        <v>0</v>
      </c>
      <c r="J54" s="51">
        <f t="shared" si="1"/>
        <v>0</v>
      </c>
      <c r="K54" s="2"/>
      <c r="L54" s="9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ht="15.75" customHeight="1" spans="1:28">
      <c r="A55" s="2"/>
      <c r="B55" s="87"/>
      <c r="C55" s="2"/>
      <c r="D55" s="2"/>
      <c r="E55" s="2"/>
      <c r="F55" s="2"/>
      <c r="G55" s="69"/>
      <c r="H55" s="26"/>
      <c r="I55" s="26"/>
      <c r="J55" s="26"/>
      <c r="K55" s="2"/>
      <c r="L55" s="9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ht="15.75" customHeight="1" spans="1:28">
      <c r="A56" s="2"/>
      <c r="B56" s="88" t="s">
        <v>62</v>
      </c>
      <c r="C56" s="67" t="s">
        <v>50</v>
      </c>
      <c r="D56" s="83" t="s">
        <v>51</v>
      </c>
      <c r="E56" s="83" t="s">
        <v>52</v>
      </c>
      <c r="F56" s="83" t="s">
        <v>53</v>
      </c>
      <c r="G56" s="83" t="s">
        <v>54</v>
      </c>
      <c r="H56" s="83" t="s">
        <v>55</v>
      </c>
      <c r="I56" s="83" t="s">
        <v>56</v>
      </c>
      <c r="J56" s="83" t="s">
        <v>57</v>
      </c>
      <c r="K56" s="99" t="s">
        <v>58</v>
      </c>
      <c r="L56" s="100" t="s">
        <v>45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ht="15.75" customHeight="1" spans="1:28">
      <c r="A57" s="2"/>
      <c r="B57" s="84"/>
      <c r="C57" s="21" t="s">
        <v>63</v>
      </c>
      <c r="D57" s="85"/>
      <c r="E57" s="85"/>
      <c r="F57" s="85"/>
      <c r="G57" s="85"/>
      <c r="H57" s="85"/>
      <c r="I57" s="85"/>
      <c r="J57" s="85"/>
      <c r="K57" s="53">
        <f>SUM(D57:J57)*210</f>
        <v>0</v>
      </c>
      <c r="L57" s="95">
        <f>SUM(K57:K59)</f>
        <v>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ht="15.75" customHeight="1" spans="1:28">
      <c r="A58" s="2"/>
      <c r="B58" s="84"/>
      <c r="C58" s="21" t="s">
        <v>64</v>
      </c>
      <c r="D58" s="85"/>
      <c r="E58" s="85"/>
      <c r="F58" s="85"/>
      <c r="G58" s="85"/>
      <c r="H58" s="85"/>
      <c r="I58" s="85"/>
      <c r="J58" s="85"/>
      <c r="K58" s="53">
        <f>SUM(D58:J58)*180</f>
        <v>0</v>
      </c>
      <c r="L58" s="9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ht="15.75" customHeight="1" spans="1:28">
      <c r="A59" s="2"/>
      <c r="B59" s="84"/>
      <c r="C59" s="21" t="s">
        <v>65</v>
      </c>
      <c r="D59" s="85"/>
      <c r="E59" s="85"/>
      <c r="F59" s="85"/>
      <c r="G59" s="85"/>
      <c r="H59" s="85"/>
      <c r="I59" s="85"/>
      <c r="J59" s="85"/>
      <c r="K59" s="53">
        <f>SUM(D59:J59)*165</f>
        <v>0</v>
      </c>
      <c r="L59" s="9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ht="15.75" customHeight="1" spans="1:28">
      <c r="A60" s="2"/>
      <c r="B60" s="86"/>
      <c r="C60" s="50" t="s">
        <v>45</v>
      </c>
      <c r="D60" s="51">
        <f t="shared" ref="D60:J60" si="2">SUM(D57:D59)</f>
        <v>0</v>
      </c>
      <c r="E60" s="51">
        <f t="shared" si="2"/>
        <v>0</v>
      </c>
      <c r="F60" s="51">
        <f t="shared" si="2"/>
        <v>0</v>
      </c>
      <c r="G60" s="51">
        <f t="shared" si="2"/>
        <v>0</v>
      </c>
      <c r="H60" s="51">
        <f t="shared" si="2"/>
        <v>0</v>
      </c>
      <c r="I60" s="51">
        <f t="shared" si="2"/>
        <v>0</v>
      </c>
      <c r="J60" s="51">
        <f t="shared" si="2"/>
        <v>0</v>
      </c>
      <c r="K60" s="2"/>
      <c r="L60" s="9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ht="15.75" customHeight="1" spans="1:28">
      <c r="A61" s="2"/>
      <c r="B61" s="87"/>
      <c r="C61" s="2"/>
      <c r="D61" s="2"/>
      <c r="E61" s="2"/>
      <c r="F61" s="2"/>
      <c r="G61" s="69"/>
      <c r="H61" s="26"/>
      <c r="I61" s="26"/>
      <c r="J61" s="26"/>
      <c r="K61" s="2"/>
      <c r="L61" s="9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ht="15.75" customHeight="1" spans="1:28">
      <c r="A62" s="2"/>
      <c r="B62" s="89" t="s">
        <v>66</v>
      </c>
      <c r="C62" s="67" t="s">
        <v>50</v>
      </c>
      <c r="D62" s="83" t="s">
        <v>51</v>
      </c>
      <c r="E62" s="83" t="s">
        <v>52</v>
      </c>
      <c r="F62" s="83" t="s">
        <v>53</v>
      </c>
      <c r="G62" s="83" t="s">
        <v>54</v>
      </c>
      <c r="H62" s="83" t="s">
        <v>55</v>
      </c>
      <c r="I62" s="83" t="s">
        <v>56</v>
      </c>
      <c r="J62" s="83" t="s">
        <v>57</v>
      </c>
      <c r="K62" s="99" t="s">
        <v>58</v>
      </c>
      <c r="L62" s="100" t="s">
        <v>45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ht="15.75" customHeight="1" spans="1:28">
      <c r="A63" s="2"/>
      <c r="B63" s="84"/>
      <c r="C63" s="21" t="s">
        <v>67</v>
      </c>
      <c r="D63" s="85"/>
      <c r="E63" s="85"/>
      <c r="F63" s="85"/>
      <c r="G63" s="85"/>
      <c r="H63" s="85"/>
      <c r="I63" s="85"/>
      <c r="J63" s="85"/>
      <c r="K63" s="53">
        <f>SUM(D63:J63)*190</f>
        <v>0</v>
      </c>
      <c r="L63" s="95">
        <f>SUM(K63:K65)</f>
        <v>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ht="15.75" customHeight="1" spans="1:28">
      <c r="A64" s="2"/>
      <c r="B64" s="84"/>
      <c r="C64" s="21" t="s">
        <v>68</v>
      </c>
      <c r="D64" s="85"/>
      <c r="E64" s="85"/>
      <c r="F64" s="85"/>
      <c r="G64" s="85"/>
      <c r="H64" s="85"/>
      <c r="I64" s="85"/>
      <c r="J64" s="85"/>
      <c r="K64" s="53">
        <f>SUM(D64:J64)*165</f>
        <v>0</v>
      </c>
      <c r="L64" s="96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ht="15.75" customHeight="1" spans="1:28">
      <c r="A65" s="2"/>
      <c r="B65" s="84"/>
      <c r="C65" s="21" t="s">
        <v>69</v>
      </c>
      <c r="D65" s="85"/>
      <c r="E65" s="85"/>
      <c r="F65" s="85"/>
      <c r="G65" s="85"/>
      <c r="H65" s="85"/>
      <c r="I65" s="85"/>
      <c r="J65" s="85"/>
      <c r="K65" s="53">
        <f>SUM(D65:J65)*145</f>
        <v>0</v>
      </c>
      <c r="L65" s="9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ht="15.75" customHeight="1" spans="1:28">
      <c r="A66" s="2"/>
      <c r="B66" s="86"/>
      <c r="C66" s="50" t="s">
        <v>45</v>
      </c>
      <c r="D66" s="51">
        <f t="shared" ref="D66:J66" si="3">SUM(D63:D65)</f>
        <v>0</v>
      </c>
      <c r="E66" s="51">
        <f t="shared" si="3"/>
        <v>0</v>
      </c>
      <c r="F66" s="51">
        <f t="shared" si="3"/>
        <v>0</v>
      </c>
      <c r="G66" s="51">
        <f t="shared" si="3"/>
        <v>0</v>
      </c>
      <c r="H66" s="51">
        <f t="shared" si="3"/>
        <v>0</v>
      </c>
      <c r="I66" s="51">
        <f t="shared" si="3"/>
        <v>0</v>
      </c>
      <c r="J66" s="51">
        <f t="shared" si="3"/>
        <v>0</v>
      </c>
      <c r="K66" s="2"/>
      <c r="L66" s="9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ht="15.75" customHeight="1" spans="1:28">
      <c r="A67" s="2"/>
      <c r="B67" s="87"/>
      <c r="C67" s="2"/>
      <c r="D67" s="2"/>
      <c r="E67" s="2"/>
      <c r="F67" s="2"/>
      <c r="G67" s="69"/>
      <c r="H67" s="26"/>
      <c r="I67" s="26"/>
      <c r="J67" s="26"/>
      <c r="K67" s="2"/>
      <c r="L67" s="9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ht="15.75" customHeight="1" spans="1:28">
      <c r="A68" s="2"/>
      <c r="B68" s="89" t="s">
        <v>70</v>
      </c>
      <c r="C68" s="67" t="s">
        <v>50</v>
      </c>
      <c r="D68" s="83" t="s">
        <v>51</v>
      </c>
      <c r="E68" s="83" t="s">
        <v>52</v>
      </c>
      <c r="F68" s="83" t="s">
        <v>53</v>
      </c>
      <c r="G68" s="83" t="s">
        <v>54</v>
      </c>
      <c r="H68" s="83" t="s">
        <v>55</v>
      </c>
      <c r="I68" s="83" t="s">
        <v>56</v>
      </c>
      <c r="J68" s="83" t="s">
        <v>57</v>
      </c>
      <c r="K68" s="99" t="s">
        <v>58</v>
      </c>
      <c r="L68" s="100" t="s">
        <v>45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ht="15.75" customHeight="1" spans="1:28">
      <c r="A69" s="2"/>
      <c r="B69" s="84"/>
      <c r="C69" s="21" t="s">
        <v>71</v>
      </c>
      <c r="D69" s="85"/>
      <c r="E69" s="85"/>
      <c r="F69" s="85"/>
      <c r="G69" s="85"/>
      <c r="H69" s="85"/>
      <c r="I69" s="85"/>
      <c r="J69" s="85"/>
      <c r="K69" s="53">
        <f>SUM(D69:J69)*185</f>
        <v>0</v>
      </c>
      <c r="L69" s="95">
        <f>SUM(K69:K71)</f>
        <v>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ht="15.75" customHeight="1" spans="1:28">
      <c r="A70" s="2"/>
      <c r="B70" s="84"/>
      <c r="C70" s="21" t="s">
        <v>72</v>
      </c>
      <c r="D70" s="85"/>
      <c r="E70" s="85"/>
      <c r="F70" s="85"/>
      <c r="G70" s="85"/>
      <c r="H70" s="85"/>
      <c r="I70" s="85"/>
      <c r="J70" s="85"/>
      <c r="K70" s="53">
        <f>SUM(D70:J70)*160</f>
        <v>0</v>
      </c>
      <c r="L70" s="96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ht="15.75" customHeight="1" spans="1:28">
      <c r="A71" s="2"/>
      <c r="B71" s="84"/>
      <c r="C71" s="21" t="s">
        <v>73</v>
      </c>
      <c r="D71" s="85"/>
      <c r="E71" s="85"/>
      <c r="F71" s="85"/>
      <c r="G71" s="85"/>
      <c r="H71" s="85"/>
      <c r="I71" s="85"/>
      <c r="J71" s="85"/>
      <c r="K71" s="53">
        <f>SUM(D71:J71)*135</f>
        <v>0</v>
      </c>
      <c r="L71" s="97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ht="15.75" customHeight="1" spans="1:28">
      <c r="A72" s="2"/>
      <c r="B72" s="86"/>
      <c r="C72" s="50" t="s">
        <v>45</v>
      </c>
      <c r="D72" s="51">
        <f t="shared" ref="D72:J72" si="4">SUM(D69:D71)</f>
        <v>0</v>
      </c>
      <c r="E72" s="51">
        <f t="shared" si="4"/>
        <v>0</v>
      </c>
      <c r="F72" s="51">
        <f t="shared" si="4"/>
        <v>0</v>
      </c>
      <c r="G72" s="51">
        <f t="shared" si="4"/>
        <v>0</v>
      </c>
      <c r="H72" s="51">
        <f t="shared" si="4"/>
        <v>0</v>
      </c>
      <c r="I72" s="51">
        <f t="shared" si="4"/>
        <v>0</v>
      </c>
      <c r="J72" s="51">
        <f t="shared" si="4"/>
        <v>0</v>
      </c>
      <c r="K72" s="2"/>
      <c r="L72" s="98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ht="15.75" customHeight="1" spans="1:28">
      <c r="A73" s="2"/>
      <c r="B73" s="87"/>
      <c r="C73" s="2"/>
      <c r="D73" s="2"/>
      <c r="E73" s="2"/>
      <c r="F73" s="2"/>
      <c r="G73" s="69"/>
      <c r="H73" s="26"/>
      <c r="I73" s="26"/>
      <c r="J73" s="26"/>
      <c r="K73" s="2"/>
      <c r="L73" s="98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ht="15.75" customHeight="1" spans="1:28">
      <c r="A74" s="2"/>
      <c r="B74" s="89" t="s">
        <v>74</v>
      </c>
      <c r="C74" s="67" t="s">
        <v>50</v>
      </c>
      <c r="D74" s="83" t="s">
        <v>51</v>
      </c>
      <c r="E74" s="83" t="s">
        <v>52</v>
      </c>
      <c r="F74" s="83" t="s">
        <v>53</v>
      </c>
      <c r="G74" s="83" t="s">
        <v>54</v>
      </c>
      <c r="H74" s="83" t="s">
        <v>55</v>
      </c>
      <c r="I74" s="83" t="s">
        <v>56</v>
      </c>
      <c r="J74" s="83" t="s">
        <v>57</v>
      </c>
      <c r="K74" s="99" t="s">
        <v>58</v>
      </c>
      <c r="L74" s="100" t="s">
        <v>45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ht="15.75" customHeight="1" spans="1:28">
      <c r="A75" s="2"/>
      <c r="B75" s="84"/>
      <c r="C75" s="21" t="s">
        <v>75</v>
      </c>
      <c r="D75" s="85"/>
      <c r="E75" s="85"/>
      <c r="F75" s="85"/>
      <c r="G75" s="85"/>
      <c r="H75" s="85"/>
      <c r="I75" s="85"/>
      <c r="J75" s="85"/>
      <c r="K75" s="53">
        <f>SUM(D75:J75)*175</f>
        <v>0</v>
      </c>
      <c r="L75" s="95">
        <f>SUM(K75:K77)</f>
        <v>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ht="15.75" customHeight="1" spans="1:28">
      <c r="A76" s="2"/>
      <c r="B76" s="84"/>
      <c r="C76" s="21" t="s">
        <v>72</v>
      </c>
      <c r="D76" s="85"/>
      <c r="E76" s="85"/>
      <c r="F76" s="85"/>
      <c r="G76" s="85"/>
      <c r="H76" s="85"/>
      <c r="I76" s="85"/>
      <c r="J76" s="85"/>
      <c r="K76" s="53">
        <f>SUM(D76:J76)*160</f>
        <v>0</v>
      </c>
      <c r="L76" s="96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ht="15.75" customHeight="1" spans="1:28">
      <c r="A77" s="2"/>
      <c r="B77" s="84"/>
      <c r="C77" s="101"/>
      <c r="D77" s="102"/>
      <c r="E77" s="102"/>
      <c r="F77" s="102"/>
      <c r="G77" s="102"/>
      <c r="H77" s="102"/>
      <c r="I77" s="102"/>
      <c r="J77" s="102"/>
      <c r="K77" s="116"/>
      <c r="L77" s="97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ht="15.75" customHeight="1" spans="1:28">
      <c r="A78" s="2"/>
      <c r="B78" s="86"/>
      <c r="C78" s="50" t="s">
        <v>45</v>
      </c>
      <c r="D78" s="51">
        <f t="shared" ref="D78:J78" si="5">SUM(D75:D77)</f>
        <v>0</v>
      </c>
      <c r="E78" s="51">
        <f t="shared" si="5"/>
        <v>0</v>
      </c>
      <c r="F78" s="51">
        <f t="shared" si="5"/>
        <v>0</v>
      </c>
      <c r="G78" s="51">
        <f t="shared" si="5"/>
        <v>0</v>
      </c>
      <c r="H78" s="51">
        <f t="shared" si="5"/>
        <v>0</v>
      </c>
      <c r="I78" s="51">
        <f t="shared" si="5"/>
        <v>0</v>
      </c>
      <c r="J78" s="51">
        <f t="shared" si="5"/>
        <v>0</v>
      </c>
      <c r="K78" s="2"/>
      <c r="L78" s="98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ht="15.75" customHeight="1" spans="1:28">
      <c r="A79" s="2"/>
      <c r="B79" s="87"/>
      <c r="C79" s="2"/>
      <c r="D79" s="2"/>
      <c r="E79" s="2"/>
      <c r="F79" s="2"/>
      <c r="G79" s="69"/>
      <c r="H79" s="26"/>
      <c r="I79" s="26"/>
      <c r="J79" s="26"/>
      <c r="K79" s="2"/>
      <c r="L79" s="9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ht="15.75" customHeight="1" spans="1:28">
      <c r="A80" s="2"/>
      <c r="B80" s="89" t="s">
        <v>76</v>
      </c>
      <c r="C80" s="67" t="s">
        <v>50</v>
      </c>
      <c r="D80" s="83" t="s">
        <v>51</v>
      </c>
      <c r="E80" s="83" t="s">
        <v>52</v>
      </c>
      <c r="F80" s="83" t="s">
        <v>53</v>
      </c>
      <c r="G80" s="83" t="s">
        <v>54</v>
      </c>
      <c r="H80" s="83" t="s">
        <v>55</v>
      </c>
      <c r="I80" s="83" t="s">
        <v>56</v>
      </c>
      <c r="J80" s="83" t="s">
        <v>57</v>
      </c>
      <c r="K80" s="99" t="s">
        <v>58</v>
      </c>
      <c r="L80" s="100" t="s">
        <v>45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ht="15.75" customHeight="1" spans="1:28">
      <c r="A81" s="2"/>
      <c r="B81" s="84"/>
      <c r="C81" s="21" t="s">
        <v>77</v>
      </c>
      <c r="D81" s="85"/>
      <c r="E81" s="85"/>
      <c r="F81" s="85"/>
      <c r="G81" s="85"/>
      <c r="H81" s="85"/>
      <c r="I81" s="85"/>
      <c r="J81" s="85"/>
      <c r="K81" s="53">
        <f>SUM(D81:J81)*170</f>
        <v>0</v>
      </c>
      <c r="L81" s="95">
        <f>SUM(K81:K83)</f>
        <v>0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ht="15.75" customHeight="1" spans="1:28">
      <c r="A82" s="2"/>
      <c r="B82" s="84"/>
      <c r="C82" s="21" t="s">
        <v>78</v>
      </c>
      <c r="D82" s="85"/>
      <c r="E82" s="85"/>
      <c r="F82" s="85"/>
      <c r="G82" s="85"/>
      <c r="H82" s="85"/>
      <c r="I82" s="85"/>
      <c r="J82" s="85"/>
      <c r="K82" s="53">
        <f>SUM(D82:J82)*155</f>
        <v>0</v>
      </c>
      <c r="L82" s="96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ht="15.75" customHeight="1" spans="1:28">
      <c r="A83" s="2"/>
      <c r="B83" s="84"/>
      <c r="C83" s="21" t="s">
        <v>79</v>
      </c>
      <c r="D83" s="85"/>
      <c r="E83" s="85"/>
      <c r="F83" s="85"/>
      <c r="G83" s="85"/>
      <c r="H83" s="85"/>
      <c r="I83" s="85"/>
      <c r="J83" s="85"/>
      <c r="K83" s="53">
        <f>SUM(D83:J83)*130</f>
        <v>0</v>
      </c>
      <c r="L83" s="9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ht="15.75" customHeight="1" spans="1:28">
      <c r="A84" s="2"/>
      <c r="B84" s="86"/>
      <c r="C84" s="50" t="s">
        <v>45</v>
      </c>
      <c r="D84" s="51">
        <f t="shared" ref="D84:J84" si="6">SUM(D81:D83)</f>
        <v>0</v>
      </c>
      <c r="E84" s="51">
        <f t="shared" si="6"/>
        <v>0</v>
      </c>
      <c r="F84" s="51">
        <f t="shared" si="6"/>
        <v>0</v>
      </c>
      <c r="G84" s="51">
        <f t="shared" si="6"/>
        <v>0</v>
      </c>
      <c r="H84" s="51">
        <f t="shared" si="6"/>
        <v>0</v>
      </c>
      <c r="I84" s="51">
        <f t="shared" si="6"/>
        <v>0</v>
      </c>
      <c r="J84" s="51">
        <f t="shared" si="6"/>
        <v>0</v>
      </c>
      <c r="K84" s="2"/>
      <c r="L84" s="9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ht="15.75" customHeight="1" spans="1:28">
      <c r="A85" s="2"/>
      <c r="B85" s="87"/>
      <c r="C85" s="2"/>
      <c r="D85" s="2"/>
      <c r="E85" s="2"/>
      <c r="F85" s="2"/>
      <c r="G85" s="69"/>
      <c r="H85" s="26"/>
      <c r="I85" s="26"/>
      <c r="J85" s="26"/>
      <c r="K85" s="117" t="s">
        <v>45</v>
      </c>
      <c r="L85" s="118">
        <f>L51+L57+L63+L69+L75+L81</f>
        <v>0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ht="15.75" customHeight="1" spans="1:27">
      <c r="A86" s="2"/>
      <c r="B86" s="87"/>
      <c r="C86" s="2"/>
      <c r="D86" s="2"/>
      <c r="E86" s="2"/>
      <c r="F86" s="2"/>
      <c r="G86" s="69"/>
      <c r="H86" s="26"/>
      <c r="I86" s="26"/>
      <c r="J86" s="2"/>
      <c r="K86" s="2"/>
      <c r="L86" s="9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 spans="1:27">
      <c r="A87" s="2"/>
      <c r="B87" s="103" t="s">
        <v>80</v>
      </c>
      <c r="C87" s="104"/>
      <c r="D87" s="104"/>
      <c r="E87" s="104"/>
      <c r="F87" s="104"/>
      <c r="G87" s="104"/>
      <c r="H87" s="104"/>
      <c r="I87" s="104"/>
      <c r="J87" s="104"/>
      <c r="K87" s="104"/>
      <c r="L87" s="119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3.5" customHeight="1" spans="1:27">
      <c r="A88" s="2"/>
      <c r="B88" s="105"/>
      <c r="C88" s="106"/>
      <c r="D88" s="106"/>
      <c r="E88" s="106"/>
      <c r="F88" s="106"/>
      <c r="G88" s="106"/>
      <c r="H88" s="106"/>
      <c r="I88" s="106"/>
      <c r="J88" s="106"/>
      <c r="K88" s="106"/>
      <c r="L88" s="120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 spans="1:27">
      <c r="A89" s="2"/>
      <c r="B89" s="107" t="s">
        <v>81</v>
      </c>
      <c r="C89" s="108"/>
      <c r="D89" s="108"/>
      <c r="E89" s="108"/>
      <c r="F89" s="108"/>
      <c r="G89" s="108"/>
      <c r="H89" s="108"/>
      <c r="I89" s="108"/>
      <c r="J89" s="108"/>
      <c r="K89" s="108"/>
      <c r="L89" s="12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 spans="1:28">
      <c r="A90" s="2"/>
      <c r="B90" s="81" t="s">
        <v>49</v>
      </c>
      <c r="C90" s="82" t="s">
        <v>50</v>
      </c>
      <c r="D90" s="83" t="s">
        <v>51</v>
      </c>
      <c r="E90" s="83" t="s">
        <v>52</v>
      </c>
      <c r="F90" s="83" t="s">
        <v>53</v>
      </c>
      <c r="G90" s="83" t="s">
        <v>54</v>
      </c>
      <c r="H90" s="83" t="s">
        <v>55</v>
      </c>
      <c r="I90" s="83" t="s">
        <v>56</v>
      </c>
      <c r="J90" s="83" t="s">
        <v>57</v>
      </c>
      <c r="K90" s="83" t="s">
        <v>58</v>
      </c>
      <c r="L90" s="94" t="s">
        <v>45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ht="15.75" customHeight="1" spans="1:28">
      <c r="A91" s="2"/>
      <c r="B91" s="84"/>
      <c r="C91" s="21" t="s">
        <v>82</v>
      </c>
      <c r="D91" s="85"/>
      <c r="E91" s="85"/>
      <c r="F91" s="85"/>
      <c r="G91" s="85"/>
      <c r="H91" s="85"/>
      <c r="I91" s="85"/>
      <c r="J91" s="85"/>
      <c r="K91" s="53">
        <f>SUM(D91:J91)*195</f>
        <v>0</v>
      </c>
      <c r="L91" s="95">
        <f>SUM(K91:K93)</f>
        <v>0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ht="15.75" customHeight="1" spans="1:28">
      <c r="A92" s="2"/>
      <c r="B92" s="84"/>
      <c r="C92" s="21" t="s">
        <v>72</v>
      </c>
      <c r="D92" s="85"/>
      <c r="E92" s="85"/>
      <c r="F92" s="85"/>
      <c r="G92" s="85"/>
      <c r="H92" s="85"/>
      <c r="I92" s="85"/>
      <c r="J92" s="85"/>
      <c r="K92" s="53">
        <f>SUM(D92:J92)*160</f>
        <v>0</v>
      </c>
      <c r="L92" s="96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ht="15.75" customHeight="1" spans="1:28">
      <c r="A93" s="2"/>
      <c r="B93" s="84"/>
      <c r="C93" s="21" t="s">
        <v>69</v>
      </c>
      <c r="D93" s="85"/>
      <c r="E93" s="85"/>
      <c r="F93" s="85"/>
      <c r="G93" s="85"/>
      <c r="H93" s="85"/>
      <c r="I93" s="85"/>
      <c r="J93" s="85"/>
      <c r="K93" s="53">
        <f>SUM(D93:J93)*145</f>
        <v>0</v>
      </c>
      <c r="L93" s="97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ht="15.75" customHeight="1" spans="1:28">
      <c r="A94" s="2"/>
      <c r="B94" s="86"/>
      <c r="C94" s="50" t="s">
        <v>45</v>
      </c>
      <c r="D94" s="51">
        <f t="shared" ref="D94:J94" si="7">SUM(D91:D93)</f>
        <v>0</v>
      </c>
      <c r="E94" s="51">
        <f t="shared" si="7"/>
        <v>0</v>
      </c>
      <c r="F94" s="51">
        <f t="shared" si="7"/>
        <v>0</v>
      </c>
      <c r="G94" s="51">
        <f t="shared" si="7"/>
        <v>0</v>
      </c>
      <c r="H94" s="51">
        <f t="shared" si="7"/>
        <v>0</v>
      </c>
      <c r="I94" s="51">
        <f t="shared" si="7"/>
        <v>0</v>
      </c>
      <c r="J94" s="51">
        <f t="shared" si="7"/>
        <v>0</v>
      </c>
      <c r="K94" s="2"/>
      <c r="L94" s="9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ht="15.75" customHeight="1" spans="1:28">
      <c r="A95" s="2"/>
      <c r="B95" s="87"/>
      <c r="C95" s="2"/>
      <c r="D95" s="2"/>
      <c r="E95" s="2"/>
      <c r="F95" s="2"/>
      <c r="G95" s="69"/>
      <c r="H95" s="26"/>
      <c r="I95" s="26"/>
      <c r="J95" s="26"/>
      <c r="K95" s="2"/>
      <c r="L95" s="9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ht="15.75" customHeight="1" spans="1:28">
      <c r="A96" s="2"/>
      <c r="B96" s="88" t="s">
        <v>62</v>
      </c>
      <c r="C96" s="67" t="s">
        <v>50</v>
      </c>
      <c r="D96" s="83" t="s">
        <v>51</v>
      </c>
      <c r="E96" s="83" t="s">
        <v>52</v>
      </c>
      <c r="F96" s="83" t="s">
        <v>53</v>
      </c>
      <c r="G96" s="83" t="s">
        <v>54</v>
      </c>
      <c r="H96" s="83" t="s">
        <v>55</v>
      </c>
      <c r="I96" s="83" t="s">
        <v>56</v>
      </c>
      <c r="J96" s="83" t="s">
        <v>57</v>
      </c>
      <c r="K96" s="99" t="s">
        <v>58</v>
      </c>
      <c r="L96" s="100" t="s">
        <v>45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ht="15.75" customHeight="1" spans="1:28">
      <c r="A97" s="2"/>
      <c r="B97" s="84"/>
      <c r="C97" s="21" t="s">
        <v>71</v>
      </c>
      <c r="D97" s="85"/>
      <c r="E97" s="85"/>
      <c r="F97" s="85"/>
      <c r="G97" s="85"/>
      <c r="H97" s="85"/>
      <c r="I97" s="85"/>
      <c r="J97" s="85"/>
      <c r="K97" s="53">
        <f>SUM(D97:J97)*185</f>
        <v>0</v>
      </c>
      <c r="L97" s="95">
        <f>SUM(K97:K99)</f>
        <v>0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ht="15.75" customHeight="1" spans="1:28">
      <c r="A98" s="2"/>
      <c r="B98" s="84"/>
      <c r="C98" s="21" t="s">
        <v>78</v>
      </c>
      <c r="D98" s="85"/>
      <c r="E98" s="85"/>
      <c r="F98" s="85"/>
      <c r="G98" s="85"/>
      <c r="H98" s="85"/>
      <c r="I98" s="85"/>
      <c r="J98" s="85"/>
      <c r="K98" s="53">
        <f>SUM(D98:J98)*155</f>
        <v>0</v>
      </c>
      <c r="L98" s="96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ht="15.75" customHeight="1" spans="1:28">
      <c r="A99" s="2"/>
      <c r="B99" s="84"/>
      <c r="C99" s="21" t="s">
        <v>83</v>
      </c>
      <c r="D99" s="85"/>
      <c r="E99" s="85"/>
      <c r="F99" s="85"/>
      <c r="G99" s="85"/>
      <c r="H99" s="85"/>
      <c r="I99" s="85"/>
      <c r="J99" s="85"/>
      <c r="K99" s="53">
        <f>SUM(D99:J99)*140</f>
        <v>0</v>
      </c>
      <c r="L99" s="97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ht="15.75" customHeight="1" spans="1:28">
      <c r="A100" s="2"/>
      <c r="B100" s="86"/>
      <c r="C100" s="50" t="s">
        <v>45</v>
      </c>
      <c r="D100" s="51">
        <f t="shared" ref="D100:J100" si="8">SUM(D97:D99)</f>
        <v>0</v>
      </c>
      <c r="E100" s="51">
        <f t="shared" si="8"/>
        <v>0</v>
      </c>
      <c r="F100" s="51">
        <f t="shared" si="8"/>
        <v>0</v>
      </c>
      <c r="G100" s="51">
        <f t="shared" si="8"/>
        <v>0</v>
      </c>
      <c r="H100" s="51">
        <f t="shared" si="8"/>
        <v>0</v>
      </c>
      <c r="I100" s="51">
        <f t="shared" si="8"/>
        <v>0</v>
      </c>
      <c r="J100" s="51">
        <f t="shared" si="8"/>
        <v>0</v>
      </c>
      <c r="K100" s="2"/>
      <c r="L100" s="9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ht="15.75" customHeight="1" spans="1:28">
      <c r="A101" s="2"/>
      <c r="B101" s="87"/>
      <c r="C101" s="2"/>
      <c r="D101" s="2"/>
      <c r="E101" s="2"/>
      <c r="F101" s="2"/>
      <c r="G101" s="69"/>
      <c r="H101" s="26"/>
      <c r="I101" s="26"/>
      <c r="J101" s="26"/>
      <c r="K101" s="2"/>
      <c r="L101" s="9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ht="15.75" customHeight="1" spans="1:28">
      <c r="A102" s="2"/>
      <c r="B102" s="89" t="s">
        <v>66</v>
      </c>
      <c r="C102" s="67" t="s">
        <v>50</v>
      </c>
      <c r="D102" s="83" t="s">
        <v>51</v>
      </c>
      <c r="E102" s="83" t="s">
        <v>52</v>
      </c>
      <c r="F102" s="83" t="s">
        <v>53</v>
      </c>
      <c r="G102" s="83" t="s">
        <v>54</v>
      </c>
      <c r="H102" s="83" t="s">
        <v>55</v>
      </c>
      <c r="I102" s="83" t="s">
        <v>56</v>
      </c>
      <c r="J102" s="83" t="s">
        <v>57</v>
      </c>
      <c r="K102" s="99" t="s">
        <v>58</v>
      </c>
      <c r="L102" s="100" t="s">
        <v>45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ht="15.75" customHeight="1" spans="1:28">
      <c r="A103" s="2"/>
      <c r="B103" s="84"/>
      <c r="C103" s="21" t="s">
        <v>84</v>
      </c>
      <c r="D103" s="85"/>
      <c r="E103" s="85"/>
      <c r="F103" s="85"/>
      <c r="G103" s="85"/>
      <c r="H103" s="85"/>
      <c r="I103" s="85"/>
      <c r="J103" s="85"/>
      <c r="K103" s="53">
        <f>SUM(D103:J103)*165</f>
        <v>0</v>
      </c>
      <c r="L103" s="95">
        <f>SUM(K103:K105)</f>
        <v>0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ht="15.75" customHeight="1" spans="1:28">
      <c r="A104" s="2"/>
      <c r="B104" s="84"/>
      <c r="C104" s="21" t="s">
        <v>85</v>
      </c>
      <c r="D104" s="85"/>
      <c r="E104" s="85"/>
      <c r="F104" s="85"/>
      <c r="G104" s="85"/>
      <c r="H104" s="85"/>
      <c r="I104" s="85"/>
      <c r="J104" s="85"/>
      <c r="K104" s="53">
        <f>SUM(D104:J104)*140</f>
        <v>0</v>
      </c>
      <c r="L104" s="96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ht="15.75" customHeight="1" spans="1:28">
      <c r="A105" s="2"/>
      <c r="B105" s="84"/>
      <c r="C105" s="21" t="s">
        <v>86</v>
      </c>
      <c r="D105" s="85"/>
      <c r="E105" s="85"/>
      <c r="F105" s="85"/>
      <c r="G105" s="85"/>
      <c r="H105" s="85"/>
      <c r="I105" s="85"/>
      <c r="J105" s="85"/>
      <c r="K105" s="53">
        <f>SUM(D105:J105)*120</f>
        <v>0</v>
      </c>
      <c r="L105" s="9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ht="15.75" customHeight="1" spans="1:28">
      <c r="A106" s="2"/>
      <c r="B106" s="86"/>
      <c r="C106" s="50" t="s">
        <v>45</v>
      </c>
      <c r="D106" s="51">
        <f t="shared" ref="D106:J106" si="9">SUM(D103:D105)</f>
        <v>0</v>
      </c>
      <c r="E106" s="51">
        <f t="shared" si="9"/>
        <v>0</v>
      </c>
      <c r="F106" s="51">
        <f t="shared" si="9"/>
        <v>0</v>
      </c>
      <c r="G106" s="51">
        <f t="shared" si="9"/>
        <v>0</v>
      </c>
      <c r="H106" s="51">
        <f t="shared" si="9"/>
        <v>0</v>
      </c>
      <c r="I106" s="51">
        <f t="shared" si="9"/>
        <v>0</v>
      </c>
      <c r="J106" s="51">
        <f t="shared" si="9"/>
        <v>0</v>
      </c>
      <c r="K106" s="2"/>
      <c r="L106" s="9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ht="15.75" customHeight="1" spans="1:28">
      <c r="A107" s="2"/>
      <c r="B107" s="87"/>
      <c r="C107" s="2"/>
      <c r="D107" s="2"/>
      <c r="E107" s="2"/>
      <c r="F107" s="2"/>
      <c r="G107" s="69"/>
      <c r="H107" s="26"/>
      <c r="I107" s="26"/>
      <c r="J107" s="26"/>
      <c r="K107" s="2"/>
      <c r="L107" s="9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ht="15.75" customHeight="1" spans="1:28">
      <c r="A108" s="2"/>
      <c r="B108" s="89" t="s">
        <v>70</v>
      </c>
      <c r="C108" s="67" t="s">
        <v>50</v>
      </c>
      <c r="D108" s="83" t="s">
        <v>51</v>
      </c>
      <c r="E108" s="83" t="s">
        <v>52</v>
      </c>
      <c r="F108" s="83" t="s">
        <v>53</v>
      </c>
      <c r="G108" s="83" t="s">
        <v>54</v>
      </c>
      <c r="H108" s="83" t="s">
        <v>55</v>
      </c>
      <c r="I108" s="83" t="s">
        <v>56</v>
      </c>
      <c r="J108" s="83" t="s">
        <v>57</v>
      </c>
      <c r="K108" s="99" t="s">
        <v>58</v>
      </c>
      <c r="L108" s="100" t="s">
        <v>45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ht="15.75" customHeight="1" spans="1:28">
      <c r="A109" s="2"/>
      <c r="B109" s="84"/>
      <c r="C109" s="21" t="s">
        <v>87</v>
      </c>
      <c r="D109" s="85"/>
      <c r="E109" s="85"/>
      <c r="F109" s="85"/>
      <c r="G109" s="85"/>
      <c r="H109" s="85"/>
      <c r="I109" s="85"/>
      <c r="J109" s="85"/>
      <c r="K109" s="53">
        <f>SUM(D109:J109)*160</f>
        <v>0</v>
      </c>
      <c r="L109" s="95">
        <f>SUM(K109:K111)</f>
        <v>0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ht="15.75" customHeight="1" spans="1:28">
      <c r="A110" s="2"/>
      <c r="B110" s="84"/>
      <c r="C110" s="21" t="s">
        <v>88</v>
      </c>
      <c r="D110" s="85"/>
      <c r="E110" s="85"/>
      <c r="F110" s="85"/>
      <c r="G110" s="85"/>
      <c r="H110" s="85"/>
      <c r="I110" s="85"/>
      <c r="J110" s="85"/>
      <c r="K110" s="53">
        <f>SUM(D110:J110)*135</f>
        <v>0</v>
      </c>
      <c r="L110" s="96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ht="15.75" customHeight="1" spans="1:28">
      <c r="A111" s="2"/>
      <c r="B111" s="84"/>
      <c r="C111" s="21" t="s">
        <v>89</v>
      </c>
      <c r="D111" s="85"/>
      <c r="E111" s="85"/>
      <c r="F111" s="85"/>
      <c r="G111" s="85"/>
      <c r="H111" s="85"/>
      <c r="I111" s="85"/>
      <c r="J111" s="85"/>
      <c r="K111" s="53">
        <f>SUM(D111:J111)*110</f>
        <v>0</v>
      </c>
      <c r="L111" s="9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ht="15.75" customHeight="1" spans="1:28">
      <c r="A112" s="2"/>
      <c r="B112" s="86"/>
      <c r="C112" s="50" t="s">
        <v>45</v>
      </c>
      <c r="D112" s="51">
        <f t="shared" ref="D112:J112" si="10">SUM(D109:D111)</f>
        <v>0</v>
      </c>
      <c r="E112" s="51">
        <f t="shared" si="10"/>
        <v>0</v>
      </c>
      <c r="F112" s="51">
        <f t="shared" si="10"/>
        <v>0</v>
      </c>
      <c r="G112" s="51">
        <f t="shared" si="10"/>
        <v>0</v>
      </c>
      <c r="H112" s="51">
        <f t="shared" si="10"/>
        <v>0</v>
      </c>
      <c r="I112" s="51">
        <f t="shared" si="10"/>
        <v>0</v>
      </c>
      <c r="J112" s="51">
        <f t="shared" si="10"/>
        <v>0</v>
      </c>
      <c r="K112" s="2"/>
      <c r="L112" s="9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ht="15.75" customHeight="1" spans="1:28">
      <c r="A113" s="2"/>
      <c r="B113" s="87"/>
      <c r="C113" s="2"/>
      <c r="D113" s="2"/>
      <c r="E113" s="2"/>
      <c r="F113" s="2"/>
      <c r="G113" s="69"/>
      <c r="H113" s="26"/>
      <c r="I113" s="26"/>
      <c r="J113" s="26"/>
      <c r="K113" s="2"/>
      <c r="L113" s="9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ht="15.75" customHeight="1" spans="1:28">
      <c r="A114" s="2"/>
      <c r="B114" s="89" t="s">
        <v>74</v>
      </c>
      <c r="C114" s="67" t="s">
        <v>50</v>
      </c>
      <c r="D114" s="83" t="s">
        <v>51</v>
      </c>
      <c r="E114" s="83" t="s">
        <v>52</v>
      </c>
      <c r="F114" s="83" t="s">
        <v>53</v>
      </c>
      <c r="G114" s="83" t="s">
        <v>54</v>
      </c>
      <c r="H114" s="83" t="s">
        <v>55</v>
      </c>
      <c r="I114" s="83" t="s">
        <v>56</v>
      </c>
      <c r="J114" s="83" t="s">
        <v>57</v>
      </c>
      <c r="K114" s="99" t="s">
        <v>58</v>
      </c>
      <c r="L114" s="100" t="s">
        <v>45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ht="15.75" customHeight="1" spans="1:28">
      <c r="A115" s="2"/>
      <c r="B115" s="84"/>
      <c r="C115" s="21" t="s">
        <v>90</v>
      </c>
      <c r="D115" s="85"/>
      <c r="E115" s="85"/>
      <c r="F115" s="85"/>
      <c r="G115" s="85"/>
      <c r="H115" s="85"/>
      <c r="I115" s="85"/>
      <c r="J115" s="85"/>
      <c r="K115" s="53">
        <f>SUM(D115:J115)*150</f>
        <v>0</v>
      </c>
      <c r="L115" s="95">
        <f>SUM(K115:K117)</f>
        <v>0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ht="15.75" customHeight="1" spans="1:28">
      <c r="A116" s="2"/>
      <c r="B116" s="84"/>
      <c r="C116" s="21" t="s">
        <v>88</v>
      </c>
      <c r="D116" s="85"/>
      <c r="E116" s="85"/>
      <c r="F116" s="85"/>
      <c r="G116" s="85"/>
      <c r="H116" s="85"/>
      <c r="I116" s="85"/>
      <c r="J116" s="85"/>
      <c r="K116" s="53">
        <f>SUM(D116:J116)*135</f>
        <v>0</v>
      </c>
      <c r="L116" s="96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ht="15.75" customHeight="1" spans="1:28">
      <c r="A117" s="2"/>
      <c r="B117" s="84"/>
      <c r="C117" s="101"/>
      <c r="D117" s="102"/>
      <c r="E117" s="102"/>
      <c r="F117" s="102"/>
      <c r="G117" s="102"/>
      <c r="H117" s="102"/>
      <c r="I117" s="102"/>
      <c r="J117" s="102"/>
      <c r="K117" s="116"/>
      <c r="L117" s="9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ht="15.75" customHeight="1" spans="1:28">
      <c r="A118" s="2"/>
      <c r="B118" s="86"/>
      <c r="C118" s="50" t="s">
        <v>45</v>
      </c>
      <c r="D118" s="51">
        <f t="shared" ref="D118:J118" si="11">SUM(D115:D117)</f>
        <v>0</v>
      </c>
      <c r="E118" s="51">
        <f t="shared" si="11"/>
        <v>0</v>
      </c>
      <c r="F118" s="51">
        <f t="shared" si="11"/>
        <v>0</v>
      </c>
      <c r="G118" s="51">
        <f t="shared" si="11"/>
        <v>0</v>
      </c>
      <c r="H118" s="51">
        <f t="shared" si="11"/>
        <v>0</v>
      </c>
      <c r="I118" s="51">
        <f t="shared" si="11"/>
        <v>0</v>
      </c>
      <c r="J118" s="51">
        <f t="shared" si="11"/>
        <v>0</v>
      </c>
      <c r="K118" s="2"/>
      <c r="L118" s="9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ht="15.75" customHeight="1" spans="1:28">
      <c r="A119" s="2"/>
      <c r="B119" s="87"/>
      <c r="C119" s="2"/>
      <c r="D119" s="2"/>
      <c r="E119" s="2"/>
      <c r="F119" s="2"/>
      <c r="G119" s="69"/>
      <c r="H119" s="26"/>
      <c r="I119" s="26"/>
      <c r="J119" s="26"/>
      <c r="K119" s="2"/>
      <c r="L119" s="9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ht="15.75" customHeight="1" spans="1:28">
      <c r="A120" s="2"/>
      <c r="B120" s="89" t="s">
        <v>76</v>
      </c>
      <c r="C120" s="67" t="s">
        <v>50</v>
      </c>
      <c r="D120" s="83" t="s">
        <v>51</v>
      </c>
      <c r="E120" s="83" t="s">
        <v>52</v>
      </c>
      <c r="F120" s="83" t="s">
        <v>53</v>
      </c>
      <c r="G120" s="83" t="s">
        <v>54</v>
      </c>
      <c r="H120" s="83" t="s">
        <v>55</v>
      </c>
      <c r="I120" s="83" t="s">
        <v>56</v>
      </c>
      <c r="J120" s="83" t="s">
        <v>57</v>
      </c>
      <c r="K120" s="99" t="s">
        <v>58</v>
      </c>
      <c r="L120" s="100" t="s">
        <v>45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ht="15.75" customHeight="1" spans="1:28">
      <c r="A121" s="2"/>
      <c r="B121" s="84"/>
      <c r="C121" s="21" t="s">
        <v>91</v>
      </c>
      <c r="D121" s="85"/>
      <c r="E121" s="85"/>
      <c r="F121" s="85"/>
      <c r="G121" s="85"/>
      <c r="H121" s="85"/>
      <c r="I121" s="85"/>
      <c r="J121" s="85"/>
      <c r="K121" s="53">
        <f>SUM(D121:J121)*145</f>
        <v>0</v>
      </c>
      <c r="L121" s="95">
        <f>SUM(K121:K123)</f>
        <v>0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ht="15.75" customHeight="1" spans="1:28">
      <c r="A122" s="2"/>
      <c r="B122" s="84"/>
      <c r="C122" s="21" t="s">
        <v>92</v>
      </c>
      <c r="D122" s="85"/>
      <c r="E122" s="85"/>
      <c r="F122" s="85"/>
      <c r="G122" s="85"/>
      <c r="H122" s="85"/>
      <c r="I122" s="85"/>
      <c r="J122" s="85"/>
      <c r="K122" s="53">
        <f>SUM(D122:J122)*130</f>
        <v>0</v>
      </c>
      <c r="L122" s="96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ht="15.75" customHeight="1" spans="1:28">
      <c r="A123" s="2"/>
      <c r="B123" s="84"/>
      <c r="C123" s="21" t="s">
        <v>93</v>
      </c>
      <c r="D123" s="85"/>
      <c r="E123" s="85"/>
      <c r="F123" s="85"/>
      <c r="G123" s="85"/>
      <c r="H123" s="85"/>
      <c r="I123" s="85"/>
      <c r="J123" s="85"/>
      <c r="K123" s="53">
        <f>SUM(D123:J123)*105</f>
        <v>0</v>
      </c>
      <c r="L123" s="97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ht="15.75" customHeight="1" spans="1:28">
      <c r="A124" s="2"/>
      <c r="B124" s="86"/>
      <c r="C124" s="50" t="s">
        <v>45</v>
      </c>
      <c r="D124" s="51">
        <f t="shared" ref="D124:J124" si="12">SUM(D121:D123)</f>
        <v>0</v>
      </c>
      <c r="E124" s="51">
        <f t="shared" si="12"/>
        <v>0</v>
      </c>
      <c r="F124" s="51">
        <f t="shared" si="12"/>
        <v>0</v>
      </c>
      <c r="G124" s="51">
        <f t="shared" si="12"/>
        <v>0</v>
      </c>
      <c r="H124" s="51">
        <f t="shared" si="12"/>
        <v>0</v>
      </c>
      <c r="I124" s="51">
        <f t="shared" si="12"/>
        <v>0</v>
      </c>
      <c r="J124" s="51">
        <f t="shared" si="12"/>
        <v>0</v>
      </c>
      <c r="K124" s="2"/>
      <c r="L124" s="9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ht="15.75" customHeight="1" spans="1:28">
      <c r="A125" s="2"/>
      <c r="B125" s="87"/>
      <c r="C125" s="2"/>
      <c r="D125" s="2"/>
      <c r="E125" s="2"/>
      <c r="F125" s="2"/>
      <c r="G125" s="69"/>
      <c r="H125" s="26"/>
      <c r="I125" s="26"/>
      <c r="J125" s="26"/>
      <c r="K125" s="2"/>
      <c r="L125" s="9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ht="15.75" customHeight="1" spans="1:28">
      <c r="A126" s="2"/>
      <c r="B126" s="109" t="s">
        <v>94</v>
      </c>
      <c r="C126" s="110"/>
      <c r="D126" s="110"/>
      <c r="E126" s="110"/>
      <c r="F126" s="110"/>
      <c r="G126" s="110"/>
      <c r="H126" s="110"/>
      <c r="I126" s="110"/>
      <c r="J126" s="110"/>
      <c r="K126" s="110"/>
      <c r="L126" s="12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ht="15.75" customHeight="1" spans="1:28">
      <c r="A127" s="2"/>
      <c r="B127" s="111"/>
      <c r="C127" s="112">
        <v>46202</v>
      </c>
      <c r="D127" s="112">
        <v>46203</v>
      </c>
      <c r="E127" s="112">
        <v>46204</v>
      </c>
      <c r="F127" s="112">
        <v>46205</v>
      </c>
      <c r="G127" s="112">
        <v>46206</v>
      </c>
      <c r="H127" s="112">
        <v>46207</v>
      </c>
      <c r="I127" s="112">
        <v>46208</v>
      </c>
      <c r="J127" s="112">
        <v>46209</v>
      </c>
      <c r="K127" s="99" t="s">
        <v>58</v>
      </c>
      <c r="L127" s="100" t="s">
        <v>45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ht="15.75" customHeight="1" spans="1:28">
      <c r="A128" s="2"/>
      <c r="B128" s="113" t="s">
        <v>95</v>
      </c>
      <c r="C128" s="114"/>
      <c r="D128" s="115"/>
      <c r="E128" s="115"/>
      <c r="F128" s="115"/>
      <c r="G128" s="115"/>
      <c r="H128" s="115"/>
      <c r="I128" s="115"/>
      <c r="J128" s="115"/>
      <c r="K128" s="53">
        <f>SUM(C128:J128)*12</f>
        <v>0</v>
      </c>
      <c r="L128" s="95">
        <f>SUM(K128:K130)</f>
        <v>0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ht="15.75" customHeight="1" spans="1:28">
      <c r="A129" s="2"/>
      <c r="B129" s="113" t="s">
        <v>96</v>
      </c>
      <c r="C129" s="123"/>
      <c r="D129" s="115"/>
      <c r="E129" s="115"/>
      <c r="F129" s="115"/>
      <c r="G129" s="115"/>
      <c r="H129" s="115"/>
      <c r="I129" s="99"/>
      <c r="J129" s="99"/>
      <c r="K129" s="53">
        <f>SUM(C129:J129)*12</f>
        <v>0</v>
      </c>
      <c r="L129" s="96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ht="15.75" customHeight="1" spans="1:28">
      <c r="A130" s="2"/>
      <c r="B130" s="124" t="s">
        <v>97</v>
      </c>
      <c r="C130" s="21"/>
      <c r="D130" s="73"/>
      <c r="E130" s="73"/>
      <c r="F130" s="73"/>
      <c r="G130" s="125"/>
      <c r="H130" s="125"/>
      <c r="I130" s="85"/>
      <c r="J130" s="73"/>
      <c r="K130" s="53">
        <f>SUM(C130:J130)*50</f>
        <v>0</v>
      </c>
      <c r="L130" s="97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ht="15.75" customHeight="1" spans="1:28">
      <c r="A131" s="2"/>
      <c r="B131" s="126" t="s">
        <v>45</v>
      </c>
      <c r="C131" s="51">
        <f t="shared" ref="C131:J131" si="13">SUM(C128:C130)</f>
        <v>0</v>
      </c>
      <c r="D131" s="51">
        <f t="shared" si="13"/>
        <v>0</v>
      </c>
      <c r="E131" s="51">
        <f t="shared" si="13"/>
        <v>0</v>
      </c>
      <c r="F131" s="51">
        <f t="shared" si="13"/>
        <v>0</v>
      </c>
      <c r="G131" s="51">
        <f t="shared" si="13"/>
        <v>0</v>
      </c>
      <c r="H131" s="51">
        <f t="shared" si="13"/>
        <v>0</v>
      </c>
      <c r="I131" s="51">
        <f t="shared" si="13"/>
        <v>0</v>
      </c>
      <c r="J131" s="51">
        <f t="shared" si="13"/>
        <v>0</v>
      </c>
      <c r="K131" s="154"/>
      <c r="L131" s="155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ht="15.75" customHeight="1" spans="1:28">
      <c r="A132" s="2"/>
      <c r="B132" s="87"/>
      <c r="C132" s="2"/>
      <c r="D132" s="2"/>
      <c r="E132" s="2"/>
      <c r="F132" s="2"/>
      <c r="G132" s="69"/>
      <c r="H132" s="26"/>
      <c r="I132" s="26"/>
      <c r="J132" s="26"/>
      <c r="K132" s="2"/>
      <c r="L132" s="9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ht="15.75" customHeight="1" spans="1:28">
      <c r="A133" s="2"/>
      <c r="B133" s="127" t="s">
        <v>98</v>
      </c>
      <c r="C133" s="128"/>
      <c r="D133" s="128"/>
      <c r="E133" s="128"/>
      <c r="F133" s="128"/>
      <c r="G133" s="129"/>
      <c r="H133" s="130"/>
      <c r="I133" s="156" t="s">
        <v>99</v>
      </c>
      <c r="J133" s="156"/>
      <c r="K133" s="157"/>
      <c r="L133" s="9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ht="15.75" customHeight="1" spans="1:28">
      <c r="A134" s="2"/>
      <c r="B134" s="131"/>
      <c r="C134" s="132"/>
      <c r="D134" s="133" t="s">
        <v>38</v>
      </c>
      <c r="E134" s="133"/>
      <c r="F134" s="134" t="s">
        <v>58</v>
      </c>
      <c r="G134" s="135" t="s">
        <v>45</v>
      </c>
      <c r="H134" s="136"/>
      <c r="I134" s="158" t="s">
        <v>100</v>
      </c>
      <c r="J134" s="158" t="s">
        <v>101</v>
      </c>
      <c r="K134" s="135" t="s">
        <v>45</v>
      </c>
      <c r="L134" s="9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ht="15.75" customHeight="1" spans="1:28">
      <c r="A135" s="2"/>
      <c r="B135" s="137" t="s">
        <v>102</v>
      </c>
      <c r="C135" s="28"/>
      <c r="D135" s="138"/>
      <c r="E135" s="139"/>
      <c r="F135" s="53">
        <f>SUM(C135:D135)*30</f>
        <v>0</v>
      </c>
      <c r="G135" s="95">
        <f>SUM(F135:F136)</f>
        <v>0</v>
      </c>
      <c r="H135" s="140" t="s">
        <v>103</v>
      </c>
      <c r="I135" s="159"/>
      <c r="J135" s="159"/>
      <c r="K135" s="95">
        <f>I135*J135*6</f>
        <v>0</v>
      </c>
      <c r="L135" s="9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ht="15.75" customHeight="1" spans="1:28">
      <c r="A136" s="2"/>
      <c r="B136" s="137" t="s">
        <v>104</v>
      </c>
      <c r="C136" s="28"/>
      <c r="D136" s="138"/>
      <c r="E136" s="139"/>
      <c r="F136" s="53">
        <f>SUM(C136:D136)*30</f>
        <v>0</v>
      </c>
      <c r="G136" s="97"/>
      <c r="H136" s="141"/>
      <c r="I136" s="159"/>
      <c r="J136" s="159"/>
      <c r="K136" s="97"/>
      <c r="L136" s="9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ht="15.75" customHeight="1" spans="1:28">
      <c r="A137" s="2"/>
      <c r="B137" s="142" t="s">
        <v>45</v>
      </c>
      <c r="C137" s="143"/>
      <c r="D137" s="144">
        <f>SUM(D135:D136)</f>
        <v>0</v>
      </c>
      <c r="E137" s="145"/>
      <c r="F137" s="146"/>
      <c r="G137" s="147"/>
      <c r="H137" s="148"/>
      <c r="I137" s="160"/>
      <c r="J137" s="160"/>
      <c r="K137" s="161"/>
      <c r="L137" s="16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ht="15.75" customHeight="1" spans="1:28">
      <c r="A138" s="2"/>
      <c r="B138" s="2"/>
      <c r="C138" s="2"/>
      <c r="D138" s="2"/>
      <c r="E138" s="2"/>
      <c r="F138" s="2"/>
      <c r="G138" s="69"/>
      <c r="H138" s="26"/>
      <c r="I138" s="26"/>
      <c r="J138" s="26"/>
      <c r="K138" s="162" t="s">
        <v>45</v>
      </c>
      <c r="L138" s="163">
        <f>L91+L97+L103+L109+L115+L121+L128+G135+K135</f>
        <v>0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ht="15.75" customHeight="1" spans="1:28">
      <c r="A139" s="2"/>
      <c r="B139" s="2"/>
      <c r="C139" s="2"/>
      <c r="D139" s="2"/>
      <c r="E139" s="2"/>
      <c r="F139" s="2"/>
      <c r="G139" s="69"/>
      <c r="H139" s="26"/>
      <c r="I139" s="26"/>
      <c r="J139" s="26"/>
      <c r="K139" s="69"/>
      <c r="L139" s="164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ht="15.75" customHeight="1" spans="1:28">
      <c r="A140" s="2"/>
      <c r="B140" s="2"/>
      <c r="C140" s="2"/>
      <c r="D140" s="2"/>
      <c r="E140" s="2"/>
      <c r="F140" s="2"/>
      <c r="G140" s="2"/>
      <c r="H140" s="69"/>
      <c r="I140" s="165" t="s">
        <v>105</v>
      </c>
      <c r="J140" s="166" t="s">
        <v>106</v>
      </c>
      <c r="K140" s="167"/>
      <c r="L140" s="168">
        <f>L85</f>
        <v>0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ht="15.75" customHeight="1" spans="1:28">
      <c r="A141" s="2"/>
      <c r="B141" s="2"/>
      <c r="C141" s="2"/>
      <c r="D141" s="2"/>
      <c r="E141" s="2"/>
      <c r="F141" s="2"/>
      <c r="G141" s="2"/>
      <c r="H141" s="69"/>
      <c r="I141" s="169"/>
      <c r="J141" s="170" t="s">
        <v>80</v>
      </c>
      <c r="K141" s="171"/>
      <c r="L141" s="172">
        <f>L138</f>
        <v>0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ht="15.75" customHeight="1" spans="1:28">
      <c r="A142" s="2"/>
      <c r="B142" s="2"/>
      <c r="C142" s="2"/>
      <c r="D142" s="2"/>
      <c r="E142" s="2"/>
      <c r="F142" s="2"/>
      <c r="G142" s="2"/>
      <c r="H142" s="69"/>
      <c r="I142" s="2"/>
      <c r="J142" s="2"/>
      <c r="K142" s="162" t="s">
        <v>45</v>
      </c>
      <c r="L142" s="163">
        <f>SUM(L140:L141)</f>
        <v>0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ht="15.75" customHeight="1" spans="1:28">
      <c r="A143" s="2"/>
      <c r="B143" s="2"/>
      <c r="C143" s="2"/>
      <c r="D143" s="2"/>
      <c r="E143" s="2"/>
      <c r="F143" s="2"/>
      <c r="G143" s="2"/>
      <c r="H143" s="69"/>
      <c r="I143" s="26"/>
      <c r="J143" s="26"/>
      <c r="K143" s="69"/>
      <c r="L143" s="164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ht="15.75" customHeight="1" spans="1:28">
      <c r="A144" s="2"/>
      <c r="B144" s="2"/>
      <c r="C144" s="2"/>
      <c r="D144" s="2"/>
      <c r="E144" s="2"/>
      <c r="F144" s="2"/>
      <c r="G144" s="2"/>
      <c r="H144" s="2"/>
      <c r="I144" s="173" t="s">
        <v>107</v>
      </c>
      <c r="J144" s="174"/>
      <c r="K144" s="175" t="s">
        <v>108</v>
      </c>
      <c r="L144" s="168">
        <f>L142/2</f>
        <v>0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ht="15.75" customHeight="1" spans="1:28">
      <c r="A145" s="2"/>
      <c r="B145" s="2"/>
      <c r="C145" s="2"/>
      <c r="D145" s="2"/>
      <c r="E145" s="2"/>
      <c r="F145" s="2"/>
      <c r="G145" s="2"/>
      <c r="H145" s="2"/>
      <c r="I145" s="176"/>
      <c r="J145" s="177"/>
      <c r="K145" s="178" t="s">
        <v>109</v>
      </c>
      <c r="L145" s="172">
        <f>E33</f>
        <v>0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ht="15.75" customHeight="1" spans="1:28">
      <c r="A146" s="2"/>
      <c r="B146" s="2"/>
      <c r="C146" s="2"/>
      <c r="D146" s="2"/>
      <c r="E146" s="2"/>
      <c r="F146" s="2"/>
      <c r="G146" s="2"/>
      <c r="H146" s="69"/>
      <c r="I146" s="26"/>
      <c r="J146" s="26"/>
      <c r="K146" s="162" t="s">
        <v>45</v>
      </c>
      <c r="L146" s="179">
        <f>SUM(L144:L145)</f>
        <v>0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ht="15.75" customHeight="1" spans="1:28">
      <c r="A147" s="2"/>
      <c r="B147" s="2"/>
      <c r="C147" s="2"/>
      <c r="D147" s="2"/>
      <c r="E147" s="2"/>
      <c r="F147" s="2"/>
      <c r="G147" s="2"/>
      <c r="H147" s="69"/>
      <c r="I147" s="26"/>
      <c r="J147" s="26"/>
      <c r="K147" s="69"/>
      <c r="L147" s="164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ht="15.75" customHeight="1" spans="1:28">
      <c r="A148" s="2"/>
      <c r="B148" s="2"/>
      <c r="C148" s="2"/>
      <c r="D148" s="2"/>
      <c r="E148" s="2"/>
      <c r="F148" s="2"/>
      <c r="G148" s="2"/>
      <c r="H148" s="69"/>
      <c r="I148" s="180" t="s">
        <v>110</v>
      </c>
      <c r="J148" s="174"/>
      <c r="K148" s="181" t="s">
        <v>108</v>
      </c>
      <c r="L148" s="182">
        <f>L142/2</f>
        <v>0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ht="15.75" customHeight="1" spans="1:28">
      <c r="A149" s="2"/>
      <c r="B149" s="2"/>
      <c r="C149" s="2"/>
      <c r="D149" s="2"/>
      <c r="E149" s="2"/>
      <c r="F149" s="2"/>
      <c r="G149" s="2"/>
      <c r="H149" s="69"/>
      <c r="I149" s="176"/>
      <c r="J149" s="177"/>
      <c r="K149" s="183" t="s">
        <v>111</v>
      </c>
      <c r="L149" s="172">
        <f>D46</f>
        <v>0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ht="15.75" customHeight="1" spans="1:28">
      <c r="A150" s="2"/>
      <c r="B150" s="2"/>
      <c r="C150" s="2"/>
      <c r="D150" s="2"/>
      <c r="E150" s="2"/>
      <c r="F150" s="2"/>
      <c r="G150" s="2"/>
      <c r="H150" s="69"/>
      <c r="I150" s="26"/>
      <c r="J150" s="26"/>
      <c r="K150" s="162" t="s">
        <v>45</v>
      </c>
      <c r="L150" s="184">
        <f>SUM(L148:L149)</f>
        <v>0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ht="15.75" customHeight="1" spans="1:28">
      <c r="A151" s="2"/>
      <c r="B151" s="2"/>
      <c r="C151" s="2"/>
      <c r="D151" s="2"/>
      <c r="E151" s="2"/>
      <c r="F151" s="2"/>
      <c r="G151" s="2"/>
      <c r="H151" s="69"/>
      <c r="I151" s="26"/>
      <c r="J151" s="26"/>
      <c r="K151" s="69"/>
      <c r="L151" s="164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ht="15.75" customHeight="1" spans="1:28">
      <c r="A152" s="2"/>
      <c r="B152" s="149" t="s">
        <v>112</v>
      </c>
      <c r="C152" s="150"/>
      <c r="D152" s="150"/>
      <c r="E152" s="150"/>
      <c r="F152" s="150"/>
      <c r="G152" s="151"/>
      <c r="H152" s="150" t="s">
        <v>113</v>
      </c>
      <c r="I152" s="151"/>
      <c r="J152" s="149" t="s">
        <v>114</v>
      </c>
      <c r="K152" s="8"/>
      <c r="L152" s="2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ht="86" customHeight="1" spans="1:28">
      <c r="A153" s="2"/>
      <c r="B153" s="138"/>
      <c r="C153" s="152"/>
      <c r="D153" s="152"/>
      <c r="E153" s="152"/>
      <c r="F153" s="152"/>
      <c r="G153" s="139"/>
      <c r="H153" s="152"/>
      <c r="I153" s="139"/>
      <c r="J153" s="138"/>
      <c r="K153" s="19"/>
      <c r="L153" s="20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15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 spans="1:2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 spans="1:26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 spans="1:26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ht="15.75" customHeight="1" spans="1:26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ht="15.75" customHeight="1" spans="1:26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ht="15.75" customHeight="1" spans="1:26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ht="15.75" customHeight="1" spans="1:26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ht="15.75" customHeight="1" spans="1:26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ht="15.75" customHeight="1" spans="1:26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ht="15.75" customHeight="1" spans="1:26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ht="15.75" customHeight="1" spans="1:26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ht="15.75" customHeight="1" spans="1:26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ht="15.75" customHeight="1" spans="1:26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ht="15.75" customHeight="1" spans="1:26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ht="15.75" customHeight="1" spans="1:26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ht="15.75" customHeight="1" spans="1:26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ht="15.75" customHeight="1" spans="1:26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ht="15.75" customHeight="1" spans="1:26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</sheetData>
  <sheetProtection algorithmName="SHA-512" hashValue="DLCwwgZNBBKxUT82E6zKCVuyIEeupHK5df1Fqa8RgikmxV7HcIQc3oMIlpqoWguKFOtA7Gx24v5A49jJaBg8bw==" saltValue="Mv7xSm+T3Y/u0daN1Wwd4Q==" spinCount="100000" sheet="1" objects="1"/>
  <mergeCells count="94">
    <mergeCell ref="B3:J3"/>
    <mergeCell ref="B4:J4"/>
    <mergeCell ref="B7:J7"/>
    <mergeCell ref="B9:F9"/>
    <mergeCell ref="G9:J9"/>
    <mergeCell ref="B10:F10"/>
    <mergeCell ref="B11:F11"/>
    <mergeCell ref="B12:F12"/>
    <mergeCell ref="B14:J14"/>
    <mergeCell ref="B15:J15"/>
    <mergeCell ref="C16:F16"/>
    <mergeCell ref="H16:J16"/>
    <mergeCell ref="C17:F17"/>
    <mergeCell ref="H17:J17"/>
    <mergeCell ref="C18:F18"/>
    <mergeCell ref="H18:J18"/>
    <mergeCell ref="C19:F19"/>
    <mergeCell ref="H19:J19"/>
    <mergeCell ref="B21:C21"/>
    <mergeCell ref="B30:D30"/>
    <mergeCell ref="B32:D32"/>
    <mergeCell ref="B33:D33"/>
    <mergeCell ref="C35:D35"/>
    <mergeCell ref="C36:D36"/>
    <mergeCell ref="C37:D37"/>
    <mergeCell ref="C38:D38"/>
    <mergeCell ref="C39:D39"/>
    <mergeCell ref="C40:D40"/>
    <mergeCell ref="C41:D41"/>
    <mergeCell ref="C43:D43"/>
    <mergeCell ref="B48:L48"/>
    <mergeCell ref="B49:L49"/>
    <mergeCell ref="B87:L87"/>
    <mergeCell ref="B88:L88"/>
    <mergeCell ref="B89:L89"/>
    <mergeCell ref="B126:L126"/>
    <mergeCell ref="B133:G133"/>
    <mergeCell ref="I133:J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J140:K140"/>
    <mergeCell ref="J141:K141"/>
    <mergeCell ref="B152:G152"/>
    <mergeCell ref="H152:I152"/>
    <mergeCell ref="J152:L152"/>
    <mergeCell ref="B153:G153"/>
    <mergeCell ref="H153:I153"/>
    <mergeCell ref="J153:L153"/>
    <mergeCell ref="B50:B54"/>
    <mergeCell ref="B56:B60"/>
    <mergeCell ref="B62:B66"/>
    <mergeCell ref="B68:B72"/>
    <mergeCell ref="B74:B78"/>
    <mergeCell ref="B80:B84"/>
    <mergeCell ref="B90:B94"/>
    <mergeCell ref="B96:B100"/>
    <mergeCell ref="B102:B106"/>
    <mergeCell ref="B108:B112"/>
    <mergeCell ref="B114:B118"/>
    <mergeCell ref="B120:B124"/>
    <mergeCell ref="G135:G136"/>
    <mergeCell ref="H135:H136"/>
    <mergeCell ref="I135:I136"/>
    <mergeCell ref="I140:I141"/>
    <mergeCell ref="J135:J136"/>
    <mergeCell ref="K135:K136"/>
    <mergeCell ref="L51:L53"/>
    <mergeCell ref="L57:L59"/>
    <mergeCell ref="L63:L65"/>
    <mergeCell ref="L69:L71"/>
    <mergeCell ref="L75:L77"/>
    <mergeCell ref="L81:L83"/>
    <mergeCell ref="L91:L93"/>
    <mergeCell ref="L97:L99"/>
    <mergeCell ref="L103:L105"/>
    <mergeCell ref="L109:L111"/>
    <mergeCell ref="L115:L117"/>
    <mergeCell ref="L121:L123"/>
    <mergeCell ref="L128:L130"/>
    <mergeCell ref="E35:J41"/>
    <mergeCell ref="C5:I6"/>
    <mergeCell ref="G10:J12"/>
    <mergeCell ref="B22:C23"/>
    <mergeCell ref="B24:C25"/>
    <mergeCell ref="B26:C27"/>
    <mergeCell ref="B28:C29"/>
    <mergeCell ref="I144:J145"/>
    <mergeCell ref="I148:J149"/>
  </mergeCells>
  <hyperlinks>
    <hyperlink ref="B11" r:id="rId2" display="trampoline@coimbragymfest.org"/>
    <hyperlink ref="B12" r:id="rId3" display="http://coimbragymfest.org/en/home/"/>
  </hyperlinks>
  <printOptions horizontalCentered="1"/>
  <pageMargins left="0.511811023622047" right="0.511811023622047" top="0.551181102362205" bottom="0.551181102362205" header="0" footer="0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Definitive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Abrantes</dc:creator>
  <cp:lastModifiedBy>Jorge Abrantes</cp:lastModifiedBy>
  <dcterms:created xsi:type="dcterms:W3CDTF">2016-01-04T23:25:00Z</dcterms:created>
  <dcterms:modified xsi:type="dcterms:W3CDTF">2025-12-08T16:07:43Z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F9BC4851F2694EAD88F8DB00FA99FE82</vt:lpwstr>
  </property>
  <property fmtid="{D5CDD505-2E9C-101B-9397-08002B2CF9AE}" pid="3" name="KSOProductBuildVer">
    <vt:lpwstr>2070-12.2.0.23155</vt:lpwstr>
  </property>
</Properties>
</file>